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9215" windowHeight="128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admin</author>
    <author>Fan Wu</author>
    <author>BBC</author>
  </authors>
  <commentList>
    <comment ref="B293" authorId="0">
      <text>
        <r>
          <rPr>
            <b/>
            <sz val="8"/>
            <rFont val="Tahoma"/>
            <family val="0"/>
          </rPr>
          <t>Goldberg, R. N.,  J. Phys. Chem. Ref. Data, 1995, 24(5): 1685</t>
        </r>
        <r>
          <rPr>
            <sz val="8"/>
            <rFont val="Tahoma"/>
            <family val="0"/>
          </rPr>
          <t xml:space="preserve">
There is a column data of  c(MnSO4) not shown here.</t>
        </r>
      </text>
    </comment>
    <comment ref="C293" authorId="1">
      <text>
        <r>
          <rPr>
            <b/>
            <sz val="8"/>
            <rFont val="Tahoma"/>
            <family val="0"/>
          </rPr>
          <t>Fan Wu:</t>
        </r>
        <r>
          <rPr>
            <sz val="8"/>
            <rFont val="Tahoma"/>
            <family val="0"/>
          </rPr>
          <t xml:space="preserve">
The data in this green block are taken from Table IV.</t>
        </r>
      </text>
    </comment>
    <comment ref="C296" authorId="1">
      <text>
        <r>
          <rPr>
            <b/>
            <sz val="8"/>
            <rFont val="Tahoma"/>
            <family val="0"/>
          </rPr>
          <t>Fan Wu:</t>
        </r>
        <r>
          <rPr>
            <sz val="8"/>
            <rFont val="Tahoma"/>
            <family val="0"/>
          </rPr>
          <t xml:space="preserve">
The data in this yellow block are taken from Figure 5.</t>
        </r>
      </text>
    </comment>
    <comment ref="C308" authorId="1">
      <text>
        <r>
          <rPr>
            <b/>
            <sz val="8"/>
            <rFont val="Tahoma"/>
            <family val="0"/>
          </rPr>
          <t>Fan Wu:</t>
        </r>
        <r>
          <rPr>
            <sz val="8"/>
            <rFont val="Tahoma"/>
            <family val="0"/>
          </rPr>
          <t xml:space="preserve">
The data in this green block are taken from Figure 6.</t>
        </r>
      </text>
    </comment>
    <comment ref="C323" authorId="1">
      <text>
        <r>
          <rPr>
            <b/>
            <sz val="8"/>
            <rFont val="Tahoma"/>
            <family val="0"/>
          </rPr>
          <t>Fan Wu:</t>
        </r>
        <r>
          <rPr>
            <sz val="8"/>
            <rFont val="Tahoma"/>
            <family val="0"/>
          </rPr>
          <t xml:space="preserve">
The data from this yellow block is taken from Figure 4.</t>
        </r>
      </text>
    </comment>
    <comment ref="H518" authorId="2">
      <text>
        <r>
          <rPr>
            <b/>
            <sz val="8"/>
            <rFont val="Tahoma"/>
            <family val="0"/>
          </rPr>
          <t>BBC:</t>
        </r>
        <r>
          <rPr>
            <sz val="8"/>
            <rFont val="Tahoma"/>
            <family val="0"/>
          </rPr>
          <t xml:space="preserve">
results from my code. F. Qi</t>
        </r>
      </text>
    </comment>
    <comment ref="B519" authorId="0">
      <text>
        <r>
          <rPr>
            <b/>
            <sz val="8"/>
            <rFont val="Tahoma"/>
            <family val="0"/>
          </rPr>
          <t>Goldberg, R. N.,  J. Phys. Chem. Ref. Data, 1995, 24(6): 1792</t>
        </r>
        <r>
          <rPr>
            <sz val="8"/>
            <rFont val="Tahoma"/>
            <family val="0"/>
          </rPr>
          <t xml:space="preserve">
</t>
        </r>
      </text>
    </comment>
    <comment ref="C519" authorId="2">
      <text>
        <r>
          <rPr>
            <b/>
            <sz val="8"/>
            <rFont val="Tahoma"/>
            <family val="0"/>
          </rPr>
          <t>BBC:</t>
        </r>
        <r>
          <rPr>
            <sz val="8"/>
            <rFont val="Tahoma"/>
            <family val="0"/>
          </rPr>
          <t xml:space="preserve">
Table II: Trial 1</t>
        </r>
      </text>
    </comment>
    <comment ref="J519" authorId="2">
      <text>
        <r>
          <rPr>
            <b/>
            <sz val="8"/>
            <rFont val="Tahoma"/>
            <family val="0"/>
          </rPr>
          <t>BBC:</t>
        </r>
        <r>
          <rPr>
            <sz val="8"/>
            <rFont val="Tahoma"/>
            <family val="0"/>
          </rPr>
          <t xml:space="preserve">
no information about calcium</t>
        </r>
      </text>
    </comment>
    <comment ref="C527" authorId="2">
      <text>
        <r>
          <rPr>
            <b/>
            <sz val="8"/>
            <rFont val="Tahoma"/>
            <family val="0"/>
          </rPr>
          <t>BBC:</t>
        </r>
        <r>
          <rPr>
            <sz val="8"/>
            <rFont val="Tahoma"/>
            <family val="0"/>
          </rPr>
          <t xml:space="preserve">
Table I: trail 1</t>
        </r>
      </text>
    </comment>
    <comment ref="C552" authorId="2">
      <text>
        <r>
          <rPr>
            <b/>
            <sz val="8"/>
            <rFont val="Tahoma"/>
            <family val="0"/>
          </rPr>
          <t>BBC:</t>
        </r>
        <r>
          <rPr>
            <sz val="8"/>
            <rFont val="Tahoma"/>
            <family val="0"/>
          </rPr>
          <t xml:space="preserve">
Table I: trial 30 </t>
        </r>
      </text>
    </comment>
    <comment ref="B606" authorId="0">
      <text>
        <r>
          <rPr>
            <b/>
            <sz val="8"/>
            <rFont val="Tahoma"/>
            <family val="0"/>
          </rPr>
          <t>Goldberg, R. N.,  J. Phys. Chem. Ref. Data, 1995, 24(5): 1681</t>
        </r>
        <r>
          <rPr>
            <sz val="8"/>
            <rFont val="Tahoma"/>
            <family val="0"/>
          </rPr>
          <t xml:space="preserve">
</t>
        </r>
      </text>
    </comment>
    <comment ref="G606" authorId="2">
      <text>
        <r>
          <rPr>
            <b/>
            <sz val="8"/>
            <rFont val="Tahoma"/>
            <family val="0"/>
          </rPr>
          <t>BBC:</t>
        </r>
        <r>
          <rPr>
            <sz val="8"/>
            <rFont val="Tahoma"/>
            <family val="0"/>
          </rPr>
          <t xml:space="preserve">
no mention about Mg2+</t>
        </r>
      </text>
    </comment>
    <comment ref="I606" authorId="2">
      <text>
        <r>
          <rPr>
            <b/>
            <sz val="8"/>
            <rFont val="Tahoma"/>
            <family val="0"/>
          </rPr>
          <t>BBC:</t>
        </r>
        <r>
          <rPr>
            <sz val="8"/>
            <rFont val="Tahoma"/>
            <family val="0"/>
          </rPr>
          <t xml:space="preserve">
0.0167 sodium fumurate or sodium malate.</t>
        </r>
      </text>
    </comment>
    <comment ref="J606" authorId="2">
      <text>
        <r>
          <rPr>
            <b/>
            <sz val="8"/>
            <rFont val="Tahoma"/>
            <family val="0"/>
          </rPr>
          <t>BBC:</t>
        </r>
        <r>
          <rPr>
            <sz val="8"/>
            <rFont val="Tahoma"/>
            <family val="0"/>
          </rPr>
          <t xml:space="preserve">
no mention about Ca2+</t>
        </r>
      </text>
    </comment>
    <comment ref="A638" authorId="0">
      <text>
        <r>
          <rPr>
            <b/>
            <sz val="8"/>
            <rFont val="Tahoma"/>
            <family val="0"/>
          </rPr>
          <t>choose 5 sets from 15 sets of data</t>
        </r>
        <r>
          <rPr>
            <sz val="8"/>
            <rFont val="Tahoma"/>
            <family val="0"/>
          </rPr>
          <t xml:space="preserve">
</t>
        </r>
      </text>
    </comment>
    <comment ref="E3" authorId="0">
      <text>
        <r>
          <rPr>
            <b/>
            <sz val="8"/>
            <rFont val="Tahoma"/>
            <family val="0"/>
          </rPr>
          <t>Xin:</t>
        </r>
        <r>
          <rPr>
            <sz val="8"/>
            <rFont val="Tahoma"/>
            <family val="0"/>
          </rPr>
          <t xml:space="preserve">
 Ic is computed based on all the free ions calculated.</t>
        </r>
      </text>
    </comment>
    <comment ref="H3" authorId="0">
      <text>
        <r>
          <rPr>
            <b/>
            <sz val="8"/>
            <rFont val="Tahoma"/>
            <family val="0"/>
          </rPr>
          <t>Xin:</t>
        </r>
        <r>
          <rPr>
            <sz val="8"/>
            <rFont val="Tahoma"/>
            <family val="0"/>
          </rPr>
          <t xml:space="preserve">
Based on the notes of Table II (page 126), c(K+)_tot is assumed to be 0.0M when this value isn't mentioned in the paper.</t>
        </r>
      </text>
    </comment>
    <comment ref="B79" authorId="0">
      <text>
        <r>
          <rPr>
            <b/>
            <sz val="8"/>
            <rFont val="Tahoma"/>
            <family val="0"/>
          </rPr>
          <t>Goldberg, R. N.,  J. Phys. Chem. Ref. Data, 1994, 23(4): 578</t>
        </r>
      </text>
    </comment>
    <comment ref="B145" authorId="0">
      <text>
        <r>
          <rPr>
            <b/>
            <sz val="8"/>
            <rFont val="Tahoma"/>
            <family val="0"/>
          </rPr>
          <t>Goldberg, R. N.,  J. Phys. Chem. Ref. Data, 1995, 24(5): 1675</t>
        </r>
        <r>
          <rPr>
            <sz val="8"/>
            <rFont val="Tahoma"/>
            <family val="0"/>
          </rPr>
          <t xml:space="preserve">
</t>
        </r>
      </text>
    </comment>
    <comment ref="B154" authorId="0">
      <text>
        <r>
          <rPr>
            <b/>
            <sz val="8"/>
            <rFont val="Tahoma"/>
            <family val="0"/>
          </rPr>
          <t>Goldberg, R. N.,  J. Phys. Chem. Ref. Data, 1995, 24(5): 1675</t>
        </r>
        <r>
          <rPr>
            <sz val="8"/>
            <rFont val="Tahoma"/>
            <family val="0"/>
          </rPr>
          <t xml:space="preserve">
</t>
        </r>
      </text>
    </comment>
    <comment ref="B131" authorId="0">
      <text>
        <r>
          <rPr>
            <b/>
            <sz val="8"/>
            <rFont val="Tahoma"/>
            <family val="0"/>
          </rPr>
          <t>Goldberg, R. N.,  J. Phys. Chem. Ref. Data, 1995, 24(6): 1773</t>
        </r>
        <r>
          <rPr>
            <sz val="8"/>
            <rFont val="Tahoma"/>
            <family val="0"/>
          </rPr>
          <t xml:space="preserve">
</t>
        </r>
      </text>
    </comment>
    <comment ref="B132" authorId="0">
      <text>
        <r>
          <rPr>
            <b/>
            <sz val="8"/>
            <rFont val="Tahoma"/>
            <family val="0"/>
          </rPr>
          <t>Goldberg, R. N.,  J. Phys. Chem. Ref. Data, 1995, 24(6): 1773</t>
        </r>
        <r>
          <rPr>
            <sz val="8"/>
            <rFont val="Tahoma"/>
            <family val="0"/>
          </rPr>
          <t xml:space="preserve">
</t>
        </r>
      </text>
    </comment>
    <comment ref="A194" authorId="0">
      <text>
        <r>
          <rPr>
            <b/>
            <sz val="8"/>
            <rFont val="Tahoma"/>
            <family val="0"/>
          </rPr>
          <t>There is a set of data with evaluation B not shown here, which has a column data of c(Mg2+).</t>
        </r>
        <r>
          <rPr>
            <sz val="8"/>
            <rFont val="Tahoma"/>
            <family val="0"/>
          </rPr>
          <t xml:space="preserve">
</t>
        </r>
      </text>
    </comment>
    <comment ref="B196" authorId="0">
      <text>
        <r>
          <rPr>
            <b/>
            <sz val="8"/>
            <rFont val="Tahoma"/>
            <family val="0"/>
          </rPr>
          <t>Goldberg, R. N.,  J. Phys. Chem. Ref. Data, 1993, 22(2): 562</t>
        </r>
      </text>
    </comment>
    <comment ref="B251" authorId="0">
      <text>
        <r>
          <rPr>
            <b/>
            <sz val="8"/>
            <rFont val="Tahoma"/>
            <family val="0"/>
          </rPr>
          <t>Goldberg, R. N.,  J. Phys. Chem. Ref. Data, 1995, 24(6): 1787</t>
        </r>
        <r>
          <rPr>
            <sz val="8"/>
            <rFont val="Tahoma"/>
            <family val="0"/>
          </rPr>
          <t xml:space="preserve">
</t>
        </r>
      </text>
    </comment>
    <comment ref="B740" authorId="0">
      <text>
        <r>
          <rPr>
            <b/>
            <sz val="8"/>
            <rFont val="Tahoma"/>
            <family val="0"/>
          </rPr>
          <t>Goldberg, R. N.,  J. Phys. Chem. Ref. Data, 1993, 22(2): 544</t>
        </r>
      </text>
    </comment>
    <comment ref="B750" authorId="0">
      <text>
        <r>
          <rPr>
            <b/>
            <sz val="8"/>
            <rFont val="Tahoma"/>
            <family val="0"/>
          </rPr>
          <t>Goldberg, R. N.,  J. Phys. Chem. Ref. Data, 1994, 23(4): 578</t>
        </r>
      </text>
    </comment>
    <comment ref="B273" authorId="0">
      <text>
        <r>
          <rPr>
            <b/>
            <sz val="8"/>
            <rFont val="Tahoma"/>
            <family val="2"/>
          </rPr>
          <t>Goldberg, R. N.,  J. Phys. Chem. Ref. Data, 1995, 24(6): 1788</t>
        </r>
        <r>
          <rPr>
            <sz val="8"/>
            <rFont val="Tahoma"/>
            <family val="2"/>
          </rPr>
          <t xml:space="preserve">
</t>
        </r>
      </text>
    </comment>
    <comment ref="B4" authorId="0">
      <text>
        <r>
          <rPr>
            <b/>
            <sz val="8"/>
            <rFont val="Tahoma"/>
            <family val="0"/>
          </rPr>
          <t xml:space="preserve">Goldberg, R. N.,  J. Phys. Chem. Ref. Data, 1994, 23(4): 575
</t>
        </r>
      </text>
    </comment>
    <comment ref="B37" authorId="0">
      <text>
        <r>
          <rPr>
            <b/>
            <sz val="8"/>
            <rFont val="Tahoma"/>
            <family val="0"/>
          </rPr>
          <t>Goldberg, R. N.,  J. Phys. Chem. Ref. Data, 1995, 24(6): 1782</t>
        </r>
        <r>
          <rPr>
            <sz val="8"/>
            <rFont val="Tahoma"/>
            <family val="0"/>
          </rPr>
          <t xml:space="preserve">
</t>
        </r>
      </text>
    </comment>
    <comment ref="B40" authorId="0">
      <text>
        <r>
          <rPr>
            <b/>
            <sz val="8"/>
            <rFont val="Tahoma"/>
            <family val="0"/>
          </rPr>
          <t>Goldberg, R. N.,  J. Phys. Chem. Ref. Data, 1995, 24(6): 1783</t>
        </r>
        <r>
          <rPr>
            <sz val="8"/>
            <rFont val="Tahoma"/>
            <family val="0"/>
          </rPr>
          <t xml:space="preserve">
</t>
        </r>
      </text>
    </comment>
    <comment ref="B62" authorId="0">
      <text>
        <r>
          <rPr>
            <b/>
            <sz val="8"/>
            <rFont val="Tahoma"/>
            <family val="0"/>
          </rPr>
          <t>Goldberg, R. N.,  J. Phys. Chem. Ref. Data, 1995, 24(6): 1783</t>
        </r>
        <r>
          <rPr>
            <sz val="8"/>
            <rFont val="Tahoma"/>
            <family val="0"/>
          </rPr>
          <t xml:space="preserve">
</t>
        </r>
      </text>
    </comment>
    <comment ref="B75" authorId="0">
      <text>
        <r>
          <rPr>
            <b/>
            <sz val="8"/>
            <rFont val="Tahoma"/>
            <family val="0"/>
          </rPr>
          <t>Goldberg, R. N.,  J. Phys. Chem. Ref. Data, 1994, 23(4): 578</t>
        </r>
      </text>
    </comment>
    <comment ref="B86" authorId="0">
      <text>
        <r>
          <rPr>
            <b/>
            <sz val="8"/>
            <rFont val="Tahoma"/>
            <family val="0"/>
          </rPr>
          <t>Goldberg, R. N.,  J. Phys. Chem. Ref. Data, 1995, 24(5): 1674</t>
        </r>
        <r>
          <rPr>
            <sz val="8"/>
            <rFont val="Tahoma"/>
            <family val="0"/>
          </rPr>
          <t xml:space="preserve">
</t>
        </r>
      </text>
    </comment>
    <comment ref="B102" authorId="0">
      <text>
        <r>
          <rPr>
            <b/>
            <sz val="8"/>
            <rFont val="Tahoma"/>
            <family val="0"/>
          </rPr>
          <t>Goldberg, R. N.,  J. Phys. Chem. Ref. Data, 1995, 24(5): 1673</t>
        </r>
        <r>
          <rPr>
            <sz val="8"/>
            <rFont val="Tahoma"/>
            <family val="0"/>
          </rPr>
          <t xml:space="preserve">
</t>
        </r>
      </text>
    </comment>
    <comment ref="B560" authorId="0">
      <text>
        <r>
          <rPr>
            <b/>
            <sz val="8"/>
            <rFont val="Tahoma"/>
            <family val="0"/>
          </rPr>
          <t>Goldberg, R. N.,  J. Phys. Chem. Ref. Data, 1995, 24(5): 1681</t>
        </r>
        <r>
          <rPr>
            <sz val="8"/>
            <rFont val="Tahoma"/>
            <family val="0"/>
          </rPr>
          <t xml:space="preserve">
</t>
        </r>
      </text>
    </comment>
    <comment ref="B561" authorId="0">
      <text>
        <r>
          <rPr>
            <b/>
            <sz val="8"/>
            <rFont val="Tahoma"/>
            <family val="0"/>
          </rPr>
          <t>Xin:</t>
        </r>
        <r>
          <rPr>
            <sz val="8"/>
            <rFont val="Tahoma"/>
            <family val="0"/>
          </rPr>
          <t xml:space="preserve">
</t>
        </r>
        <r>
          <rPr>
            <b/>
            <sz val="8"/>
            <rFont val="Tahoma"/>
            <family val="2"/>
          </rPr>
          <t>BockAlberty1953.pdf: Figure 1, page 1922</t>
        </r>
      </text>
    </comment>
    <comment ref="B565" authorId="0">
      <text>
        <r>
          <rPr>
            <b/>
            <sz val="8"/>
            <rFont val="Tahoma"/>
            <family val="2"/>
          </rPr>
          <t>Xin:
BockAlberty1953.pdf: Figure 3, page 1923</t>
        </r>
      </text>
    </comment>
    <comment ref="B598" authorId="0">
      <text>
        <r>
          <rPr>
            <b/>
            <sz val="8"/>
            <rFont val="Tahoma"/>
            <family val="0"/>
          </rPr>
          <t>Goldberg, R. N.,  J. Phys. Chem. Ref. Data, 1995, 24(5): 1681</t>
        </r>
        <r>
          <rPr>
            <sz val="8"/>
            <rFont val="Tahoma"/>
            <family val="0"/>
          </rPr>
          <t xml:space="preserve">
</t>
        </r>
      </text>
    </comment>
    <comment ref="B640" authorId="0">
      <text>
        <r>
          <rPr>
            <b/>
            <sz val="8"/>
            <rFont val="Tahoma"/>
            <family val="0"/>
          </rPr>
          <t>Goldberg, R. N.,  J. Phys. Chem. Ref. Data, 1993, 22(2): 542</t>
        </r>
      </text>
    </comment>
    <comment ref="B655" authorId="0">
      <text>
        <r>
          <rPr>
            <b/>
            <sz val="8"/>
            <rFont val="Tahoma"/>
            <family val="0"/>
          </rPr>
          <t>Goldberg, R. N.,  J. Phys. Chem. Ref. Data, 1993, 22(2): 543</t>
        </r>
        <r>
          <rPr>
            <sz val="8"/>
            <rFont val="Tahoma"/>
            <family val="0"/>
          </rPr>
          <t xml:space="preserve">
</t>
        </r>
      </text>
    </comment>
    <comment ref="B673" authorId="0">
      <text>
        <r>
          <rPr>
            <b/>
            <sz val="8"/>
            <rFont val="Tahoma"/>
            <family val="0"/>
          </rPr>
          <t>Goldberg, R. N.,  J. Phys. Chem. Ref. Data, 1993, 22(2): 543</t>
        </r>
        <r>
          <rPr>
            <sz val="8"/>
            <rFont val="Tahoma"/>
            <family val="0"/>
          </rPr>
          <t xml:space="preserve">
</t>
        </r>
      </text>
    </comment>
    <comment ref="B679" authorId="0">
      <text>
        <r>
          <rPr>
            <b/>
            <sz val="8"/>
            <rFont val="Tahoma"/>
            <family val="0"/>
          </rPr>
          <t>Goldberg, R. N.,  J. Phys. Chem. Ref. Data, 1994, 23(4): 599</t>
        </r>
        <r>
          <rPr>
            <sz val="8"/>
            <rFont val="Tahoma"/>
            <family val="0"/>
          </rPr>
          <t xml:space="preserve">
</t>
        </r>
      </text>
    </comment>
    <comment ref="B725" authorId="0">
      <text>
        <r>
          <rPr>
            <b/>
            <sz val="8"/>
            <rFont val="Tahoma"/>
            <family val="0"/>
          </rPr>
          <t>Goldberg, R. N.,  J. Phys. Chem. Ref. Data, 1993, 22(2): 545</t>
        </r>
      </text>
    </comment>
    <comment ref="B425" authorId="0">
      <text>
        <r>
          <rPr>
            <b/>
            <sz val="8"/>
            <rFont val="Tahoma"/>
            <family val="0"/>
          </rPr>
          <t>Goldberg, R. N.,  J. Phys. Chem. Ref. Data, 1995, 24(5): 1683</t>
        </r>
        <r>
          <rPr>
            <sz val="8"/>
            <rFont val="Tahoma"/>
            <family val="0"/>
          </rPr>
          <t xml:space="preserve">
</t>
        </r>
      </text>
    </comment>
    <comment ref="E425" authorId="2">
      <text>
        <r>
          <rPr>
            <b/>
            <sz val="8"/>
            <color indexed="10"/>
            <rFont val="Tahoma"/>
            <family val="2"/>
          </rPr>
          <t>?.</t>
        </r>
        <r>
          <rPr>
            <sz val="8"/>
            <color indexed="10"/>
            <rFont val="Tahoma"/>
            <family val="2"/>
          </rPr>
          <t xml:space="preserve"> See the note.  </t>
        </r>
      </text>
    </comment>
    <comment ref="B432" authorId="0">
      <text>
        <r>
          <rPr>
            <b/>
            <sz val="8"/>
            <rFont val="Tahoma"/>
            <family val="0"/>
          </rPr>
          <t>Goldberg, R. N.,  J. Phys. Chem. Ref. Data, 1995, 24(5): 1684</t>
        </r>
        <r>
          <rPr>
            <sz val="8"/>
            <rFont val="Tahoma"/>
            <family val="0"/>
          </rPr>
          <t xml:space="preserve">
</t>
        </r>
      </text>
    </comment>
    <comment ref="H432" authorId="2">
      <text>
        <r>
          <rPr>
            <b/>
            <sz val="8"/>
            <rFont val="Tahoma"/>
            <family val="0"/>
          </rPr>
          <t>BBC:</t>
        </r>
        <r>
          <rPr>
            <sz val="8"/>
            <rFont val="Tahoma"/>
            <family val="0"/>
          </rPr>
          <t xml:space="preserve">
There are no enough information how much potasium added </t>
        </r>
      </text>
    </comment>
    <comment ref="J432" authorId="2">
      <text>
        <r>
          <rPr>
            <b/>
            <sz val="8"/>
            <rFont val="Tahoma"/>
            <family val="0"/>
          </rPr>
          <t>BBC:</t>
        </r>
        <r>
          <rPr>
            <sz val="8"/>
            <rFont val="Tahoma"/>
            <family val="0"/>
          </rPr>
          <t xml:space="preserve">
No enough information</t>
        </r>
      </text>
    </comment>
    <comment ref="F433" authorId="2">
      <text>
        <r>
          <rPr>
            <b/>
            <sz val="8"/>
            <rFont val="Tahoma"/>
            <family val="0"/>
          </rPr>
          <t>BBC:</t>
        </r>
        <r>
          <rPr>
            <sz val="8"/>
            <rFont val="Tahoma"/>
            <family val="0"/>
          </rPr>
          <t xml:space="preserve">
This one is average value from Talbe1 run no.2 an d run no.3</t>
        </r>
      </text>
    </comment>
    <comment ref="O435" authorId="0">
      <text>
        <r>
          <rPr>
            <sz val="8"/>
            <rFont val="Tahoma"/>
            <family val="0"/>
          </rPr>
          <t xml:space="preserve">Xin revised
</t>
        </r>
      </text>
    </comment>
    <comment ref="C438" authorId="2">
      <text>
        <r>
          <rPr>
            <b/>
            <sz val="8"/>
            <rFont val="Tahoma"/>
            <family val="0"/>
          </rPr>
          <t>BBC:</t>
        </r>
        <r>
          <rPr>
            <sz val="8"/>
            <rFont val="Tahoma"/>
            <family val="0"/>
          </rPr>
          <t xml:space="preserve">
Table 2</t>
        </r>
      </text>
    </comment>
    <comment ref="O439" authorId="0">
      <text>
        <r>
          <rPr>
            <b/>
            <sz val="8"/>
            <rFont val="Tahoma"/>
            <family val="0"/>
          </rPr>
          <t>Xin added.</t>
        </r>
        <r>
          <rPr>
            <sz val="8"/>
            <rFont val="Tahoma"/>
            <family val="0"/>
          </rPr>
          <t xml:space="preserve">
</t>
        </r>
      </text>
    </comment>
    <comment ref="O440" authorId="0">
      <text>
        <r>
          <rPr>
            <b/>
            <sz val="8"/>
            <rFont val="Tahoma"/>
            <family val="0"/>
          </rPr>
          <t>Xin added.</t>
        </r>
        <r>
          <rPr>
            <sz val="8"/>
            <rFont val="Tahoma"/>
            <family val="0"/>
          </rPr>
          <t xml:space="preserve">
</t>
        </r>
      </text>
    </comment>
    <comment ref="C444" authorId="2">
      <text>
        <r>
          <rPr>
            <b/>
            <sz val="8"/>
            <rFont val="Tahoma"/>
            <family val="0"/>
          </rPr>
          <t>BBC:</t>
        </r>
        <r>
          <rPr>
            <sz val="8"/>
            <rFont val="Tahoma"/>
            <family val="0"/>
          </rPr>
          <t xml:space="preserve">
Figure 2, curve A</t>
        </r>
      </text>
    </comment>
    <comment ref="I444" authorId="2">
      <text>
        <r>
          <rPr>
            <b/>
            <sz val="8"/>
            <rFont val="Tahoma"/>
            <family val="0"/>
          </rPr>
          <t>BBC:</t>
        </r>
        <r>
          <rPr>
            <sz val="8"/>
            <rFont val="Tahoma"/>
            <family val="0"/>
          </rPr>
          <t xml:space="preserve">
same I, so assume same sodium concentration</t>
        </r>
      </text>
    </comment>
    <comment ref="O445" authorId="0">
      <text>
        <r>
          <rPr>
            <b/>
            <sz val="8"/>
            <rFont val="Tahoma"/>
            <family val="0"/>
          </rPr>
          <t>Xin added.</t>
        </r>
        <r>
          <rPr>
            <sz val="8"/>
            <rFont val="Tahoma"/>
            <family val="0"/>
          </rPr>
          <t xml:space="preserve">
</t>
        </r>
      </text>
    </comment>
    <comment ref="O446" authorId="2">
      <text>
        <r>
          <rPr>
            <b/>
            <sz val="8"/>
            <rFont val="Tahoma"/>
            <family val="0"/>
          </rPr>
          <t>BBC:</t>
        </r>
        <r>
          <rPr>
            <sz val="8"/>
            <rFont val="Tahoma"/>
            <family val="0"/>
          </rPr>
          <t xml:space="preserve">
FQ added</t>
        </r>
      </text>
    </comment>
    <comment ref="C448" authorId="2">
      <text>
        <r>
          <rPr>
            <b/>
            <sz val="8"/>
            <rFont val="Tahoma"/>
            <family val="0"/>
          </rPr>
          <t>BBC:</t>
        </r>
        <r>
          <rPr>
            <sz val="8"/>
            <rFont val="Tahoma"/>
            <family val="0"/>
          </rPr>
          <t xml:space="preserve">
Figure 2, curve B</t>
        </r>
      </text>
    </comment>
    <comment ref="C454" authorId="2">
      <text>
        <r>
          <rPr>
            <b/>
            <sz val="8"/>
            <rFont val="Tahoma"/>
            <family val="0"/>
          </rPr>
          <t>BBC:</t>
        </r>
        <r>
          <rPr>
            <sz val="8"/>
            <rFont val="Tahoma"/>
            <family val="0"/>
          </rPr>
          <t xml:space="preserve">
Figure 2, curve C</t>
        </r>
      </text>
    </comment>
    <comment ref="G438" authorId="2">
      <text>
        <r>
          <rPr>
            <b/>
            <sz val="8"/>
            <rFont val="Tahoma"/>
            <family val="0"/>
          </rPr>
          <t>BBC:</t>
        </r>
        <r>
          <rPr>
            <sz val="8"/>
            <rFont val="Tahoma"/>
            <family val="0"/>
          </rPr>
          <t xml:space="preserve">
New calculated Mg_free</t>
        </r>
      </text>
    </comment>
    <comment ref="I438" authorId="2">
      <text>
        <r>
          <rPr>
            <b/>
            <sz val="8"/>
            <rFont val="Tahoma"/>
            <family val="0"/>
          </rPr>
          <t>BBC:</t>
        </r>
        <r>
          <rPr>
            <sz val="8"/>
            <rFont val="Tahoma"/>
            <family val="0"/>
          </rPr>
          <t xml:space="preserve">
New calculated Na_free</t>
        </r>
      </text>
    </comment>
    <comment ref="H519" authorId="2">
      <text>
        <r>
          <rPr>
            <b/>
            <sz val="8"/>
            <rFont val="Tahoma"/>
            <family val="0"/>
          </rPr>
          <t>BBC:</t>
        </r>
        <r>
          <rPr>
            <sz val="8"/>
            <rFont val="Tahoma"/>
            <family val="0"/>
          </rPr>
          <t xml:space="preserve">
New calculated K_free</t>
        </r>
      </text>
    </comment>
    <comment ref="G519" authorId="2">
      <text>
        <r>
          <rPr>
            <b/>
            <sz val="8"/>
            <rFont val="Tahoma"/>
            <family val="0"/>
          </rPr>
          <t>BBC:</t>
        </r>
        <r>
          <rPr>
            <sz val="8"/>
            <rFont val="Tahoma"/>
            <family val="0"/>
          </rPr>
          <t xml:space="preserve">
New calculated Mg_free</t>
        </r>
      </text>
    </comment>
    <comment ref="I519" authorId="2">
      <text>
        <r>
          <rPr>
            <b/>
            <sz val="8"/>
            <rFont val="Tahoma"/>
            <family val="0"/>
          </rPr>
          <t xml:space="preserve">F. Qi: </t>
        </r>
        <r>
          <rPr>
            <sz val="8"/>
            <rFont val="Tahoma"/>
            <family val="2"/>
          </rPr>
          <t xml:space="preserve">30mM sodium arsenate, 5mM MgCl2, and 10mM KCL in a cuvette. Then 2M K2CO3 to adjust the pH. </t>
        </r>
      </text>
    </comment>
    <comment ref="B379" authorId="0">
      <text>
        <r>
          <rPr>
            <b/>
            <sz val="8"/>
            <rFont val="Tahoma"/>
            <family val="0"/>
          </rPr>
          <t>McQuate and Utter, J. Biol. Chem., 234(8): 2151-7, 1959
Goldberg et al. averaged the values of K' under the same pH and report them in 
Goldberg, R. N.,  J. Phys. Chem. Ref. Data, 1994, 23(4): 580</t>
        </r>
      </text>
    </comment>
    <comment ref="C379" authorId="1">
      <text>
        <r>
          <rPr>
            <b/>
            <sz val="8"/>
            <rFont val="Tahoma"/>
            <family val="0"/>
          </rPr>
          <t>Fan Wu:</t>
        </r>
        <r>
          <rPr>
            <sz val="8"/>
            <rFont val="Tahoma"/>
            <family val="0"/>
          </rPr>
          <t xml:space="preserve">
With Pyruvate, ATP, and minor ADP as initial reactants. (Table II, No. 1-4).</t>
        </r>
      </text>
    </comment>
    <comment ref="C383" authorId="1">
      <text>
        <r>
          <rPr>
            <b/>
            <sz val="8"/>
            <rFont val="Tahoma"/>
            <family val="0"/>
          </rPr>
          <t>Fan Wu:</t>
        </r>
        <r>
          <rPr>
            <sz val="8"/>
            <rFont val="Tahoma"/>
            <family val="0"/>
          </rPr>
          <t xml:space="preserve">
Use pyruvate, ATP, ADP, and PEP as initial reactants (Table II, No. 5-7).</t>
        </r>
      </text>
    </comment>
    <comment ref="B398" authorId="0">
      <text>
        <r>
          <rPr>
            <b/>
            <sz val="8"/>
            <rFont val="Tahoma"/>
            <family val="0"/>
          </rPr>
          <t>Goldberg, R. N.,  J. Phys. Chem. Ref. Data, 1995, 24(5): 1678</t>
        </r>
        <r>
          <rPr>
            <sz val="8"/>
            <rFont val="Tahoma"/>
            <family val="0"/>
          </rPr>
          <t xml:space="preserve">
</t>
        </r>
      </text>
    </comment>
    <comment ref="C398" authorId="1">
      <text>
        <r>
          <rPr>
            <b/>
            <sz val="8"/>
            <rFont val="Tahoma"/>
            <family val="0"/>
          </rPr>
          <t>Fan Wu:</t>
        </r>
        <r>
          <rPr>
            <sz val="8"/>
            <rFont val="Tahoma"/>
            <family val="0"/>
          </rPr>
          <t xml:space="preserve">
Table III in 73GUY/GEL</t>
        </r>
      </text>
    </comment>
    <comment ref="I398" authorId="2">
      <text>
        <r>
          <rPr>
            <b/>
            <sz val="8"/>
            <rFont val="Tahoma"/>
            <family val="0"/>
          </rPr>
          <t>BBC:</t>
        </r>
        <r>
          <rPr>
            <sz val="8"/>
            <rFont val="Tahoma"/>
            <family val="0"/>
          </rPr>
          <t xml:space="preserve">
No information</t>
        </r>
      </text>
    </comment>
    <comment ref="J398" authorId="2">
      <text>
        <r>
          <rPr>
            <b/>
            <sz val="8"/>
            <rFont val="Tahoma"/>
            <family val="0"/>
          </rPr>
          <t>BBC:</t>
        </r>
        <r>
          <rPr>
            <sz val="8"/>
            <rFont val="Tahoma"/>
            <family val="0"/>
          </rPr>
          <t xml:space="preserve">
No information</t>
        </r>
      </text>
    </comment>
    <comment ref="K403" authorId="1">
      <text>
        <r>
          <rPr>
            <b/>
            <sz val="8"/>
            <rFont val="Tahoma"/>
            <family val="0"/>
          </rPr>
          <t>Fan Wu:</t>
        </r>
        <r>
          <rPr>
            <sz val="8"/>
            <rFont val="Tahoma"/>
            <family val="0"/>
          </rPr>
          <t xml:space="preserve">
</t>
        </r>
      </text>
    </comment>
    <comment ref="C415" authorId="1">
      <text>
        <r>
          <rPr>
            <b/>
            <sz val="8"/>
            <rFont val="Tahoma"/>
            <family val="0"/>
          </rPr>
          <t>Fan Wu:</t>
        </r>
        <r>
          <rPr>
            <sz val="8"/>
            <rFont val="Tahoma"/>
            <family val="0"/>
          </rPr>
          <t xml:space="preserve">
Talbe IV in 73GUY/GEL</t>
        </r>
      </text>
    </comment>
    <comment ref="B717" authorId="0">
      <text>
        <r>
          <rPr>
            <b/>
            <sz val="8"/>
            <rFont val="Tahoma"/>
            <family val="0"/>
          </rPr>
          <t>Goldberg, R. N.,  J. Phys. Chem. Ref. Data, 1993, 22(2): 571</t>
        </r>
      </text>
    </comment>
    <comment ref="C717" authorId="1">
      <text>
        <r>
          <rPr>
            <b/>
            <sz val="8"/>
            <rFont val="Tahoma"/>
            <family val="0"/>
          </rPr>
          <t>Fan Wu:</t>
        </r>
        <r>
          <rPr>
            <sz val="8"/>
            <rFont val="Tahoma"/>
            <family val="0"/>
          </rPr>
          <t xml:space="preserve">
No. 2, 4, 6 in Table II in 53KAP/COL</t>
        </r>
      </text>
    </comment>
    <comment ref="B463" authorId="0">
      <text>
        <r>
          <rPr>
            <b/>
            <sz val="8"/>
            <rFont val="Tahoma"/>
            <family val="0"/>
          </rPr>
          <t>Goldberg, R. N.,  J. Phys. Chem. Ref. Data, 1993, 22(2): 546</t>
        </r>
      </text>
    </comment>
    <comment ref="B496" authorId="0">
      <text>
        <r>
          <rPr>
            <b/>
            <sz val="8"/>
            <rFont val="Tahoma"/>
            <family val="0"/>
          </rPr>
          <t>Goldberg, R. N.,  J. Phys. Chem. Ref. Data, 1993, 22(2): 546</t>
        </r>
      </text>
    </comment>
    <comment ref="B386" authorId="2">
      <text>
        <r>
          <rPr>
            <b/>
            <sz val="8"/>
            <rFont val="Tahoma"/>
            <family val="0"/>
          </rPr>
          <t>BBC:</t>
        </r>
        <r>
          <rPr>
            <sz val="8"/>
            <rFont val="Tahoma"/>
            <family val="0"/>
          </rPr>
          <t xml:space="preserve">
</t>
        </r>
        <r>
          <rPr>
            <b/>
            <sz val="8"/>
            <rFont val="Tahoma"/>
            <family val="2"/>
          </rPr>
          <t>Geoffrey P. Dobson, et al; JBC, 277, 30, 27176-27182</t>
        </r>
      </text>
    </comment>
    <comment ref="F379" authorId="0">
      <text>
        <r>
          <rPr>
            <b/>
            <sz val="8"/>
            <rFont val="Tahoma"/>
            <family val="0"/>
          </rPr>
          <t xml:space="preserve">Fan Wu:
</t>
        </r>
        <r>
          <rPr>
            <sz val="8"/>
            <rFont val="Tahoma"/>
            <family val="2"/>
          </rPr>
          <t>The original value K' is defined as K' = ATP*Pyruvate/ADP/PEP, i.e., for the reverse reaction of pyruvate kinase.</t>
        </r>
        <r>
          <rPr>
            <sz val="8"/>
            <rFont val="Tahoma"/>
            <family val="0"/>
          </rPr>
          <t xml:space="preserve">
</t>
        </r>
      </text>
    </comment>
    <comment ref="B767" authorId="0">
      <text>
        <r>
          <rPr>
            <b/>
            <sz val="8"/>
            <rFont val="Tahoma"/>
            <family val="0"/>
          </rPr>
          <t>Goldberg, R. N.,  J. Phys. Chem. Ref. Data, 1994, 23(6): 1043</t>
        </r>
        <r>
          <rPr>
            <sz val="8"/>
            <rFont val="Tahoma"/>
            <family val="0"/>
          </rPr>
          <t xml:space="preserve">
</t>
        </r>
      </text>
    </comment>
    <comment ref="B630" authorId="0">
      <text>
        <r>
          <rPr>
            <b/>
            <sz val="8"/>
            <rFont val="Tahoma"/>
            <family val="0"/>
          </rPr>
          <t>Goldberg, R. N.,  J. Phys. Chem. Ref. Data, 1995, 24(5): 1682</t>
        </r>
        <r>
          <rPr>
            <sz val="8"/>
            <rFont val="Tahoma"/>
            <family val="0"/>
          </rPr>
          <t xml:space="preserve">
</t>
        </r>
      </text>
    </comment>
    <comment ref="B772" authorId="0">
      <text>
        <r>
          <rPr>
            <b/>
            <sz val="8"/>
            <rFont val="Tahoma"/>
            <family val="0"/>
          </rPr>
          <t xml:space="preserve">Goldberg, R. N.,  J. Phys. Chem. Ref. Data, 1994, 23(6): 1044
</t>
        </r>
      </text>
    </comment>
    <comment ref="B221" authorId="0">
      <text>
        <r>
          <rPr>
            <b/>
            <sz val="8"/>
            <rFont val="Tahoma"/>
            <family val="0"/>
          </rPr>
          <t>Goldberg, R. N.,  J. Phys. Chem. Ref. Data, 1993, 22(2): 562</t>
        </r>
      </text>
    </comment>
    <comment ref="B183" authorId="0">
      <text>
        <r>
          <rPr>
            <b/>
            <sz val="8"/>
            <rFont val="Tahoma"/>
            <family val="0"/>
          </rPr>
          <t xml:space="preserve">Goldberg, R. N.,  J. Phys. Chem. Ref. Data, 1993, 22(2): 561
</t>
        </r>
        <r>
          <rPr>
            <sz val="8"/>
            <rFont val="Tahoma"/>
            <family val="2"/>
          </rPr>
          <t>There is a column data of c(Mg2+) not shown here.</t>
        </r>
      </text>
    </comment>
    <comment ref="B232" authorId="0">
      <text>
        <r>
          <rPr>
            <b/>
            <sz val="8"/>
            <rFont val="Tahoma"/>
            <family val="0"/>
          </rPr>
          <t>Goldberg, R. N.,  J. Phys. Chem. Ref. Data, 1993, 22(2): 562</t>
        </r>
      </text>
    </comment>
    <comment ref="B804" authorId="0">
      <text>
        <r>
          <rPr>
            <b/>
            <sz val="8"/>
            <rFont val="Tahoma"/>
            <family val="0"/>
          </rPr>
          <t>Goldberg, R. N.,  J. Phys. Chem. Ref. Data, 1993, 22(2): 547</t>
        </r>
      </text>
    </comment>
    <comment ref="B815" authorId="0">
      <text>
        <r>
          <rPr>
            <b/>
            <sz val="8"/>
            <rFont val="Tahoma"/>
            <family val="0"/>
          </rPr>
          <t>Goldberg, R. N.,  J. Phys. Chem. Ref. Data, 1993, 22(2): 548</t>
        </r>
      </text>
    </comment>
    <comment ref="F814" authorId="0">
      <text>
        <r>
          <rPr>
            <b/>
            <sz val="8"/>
            <rFont val="Tahoma"/>
            <family val="0"/>
          </rPr>
          <t>admin:</t>
        </r>
        <r>
          <rPr>
            <sz val="8"/>
            <rFont val="Tahoma"/>
            <family val="0"/>
          </rPr>
          <t xml:space="preserve">
recalculate value based on final concentrations.</t>
        </r>
      </text>
    </comment>
    <comment ref="F848" authorId="0">
      <text>
        <r>
          <rPr>
            <b/>
            <sz val="8"/>
            <rFont val="Tahoma"/>
            <family val="0"/>
          </rPr>
          <t>admin:</t>
        </r>
        <r>
          <rPr>
            <sz val="8"/>
            <rFont val="Tahoma"/>
            <family val="0"/>
          </rPr>
          <t xml:space="preserve">
recalculate value based on final concentrations.</t>
        </r>
      </text>
    </comment>
    <comment ref="B849" authorId="0">
      <text>
        <r>
          <rPr>
            <b/>
            <sz val="8"/>
            <rFont val="Tahoma"/>
            <family val="0"/>
          </rPr>
          <t>Goldberg, R. N.,  J. Phys. Chem. Ref. Data, 1995, 24(6): 1780</t>
        </r>
        <r>
          <rPr>
            <sz val="8"/>
            <rFont val="Tahoma"/>
            <family val="0"/>
          </rPr>
          <t xml:space="preserve">
</t>
        </r>
      </text>
    </comment>
    <comment ref="B855" authorId="0">
      <text>
        <r>
          <rPr>
            <b/>
            <sz val="8"/>
            <rFont val="Tahoma"/>
            <family val="0"/>
          </rPr>
          <t>Goldberg, R. N.,  J. Phys. Chem. Ref. Data, 1995, 24(6): 1780</t>
        </r>
        <r>
          <rPr>
            <sz val="8"/>
            <rFont val="Tahoma"/>
            <family val="0"/>
          </rPr>
          <t xml:space="preserve">
</t>
        </r>
      </text>
    </comment>
    <comment ref="D480" authorId="0">
      <text>
        <r>
          <rPr>
            <b/>
            <sz val="8"/>
            <rFont val="Tahoma"/>
            <family val="0"/>
          </rPr>
          <t>Xin:</t>
        </r>
        <r>
          <rPr>
            <sz val="8"/>
            <rFont val="Tahoma"/>
            <family val="0"/>
          </rPr>
          <t xml:space="preserve">
Comes from Table 1.  pH is 6.9-7.2, based on the ionic strength calculation, set the pH to 6.9 here.</t>
        </r>
      </text>
    </comment>
    <comment ref="D481" authorId="0">
      <text>
        <r>
          <rPr>
            <b/>
            <sz val="8"/>
            <rFont val="Tahoma"/>
            <family val="0"/>
          </rPr>
          <t>Xin:</t>
        </r>
        <r>
          <rPr>
            <sz val="8"/>
            <rFont val="Tahoma"/>
            <family val="0"/>
          </rPr>
          <t xml:space="preserve">
Comes from Table 1.  pH is 6.9-7.2, based on the ionic strength calculation, set the pH to 6.9 here.</t>
        </r>
      </text>
    </comment>
    <comment ref="D482" authorId="0">
      <text>
        <r>
          <rPr>
            <b/>
            <sz val="8"/>
            <rFont val="Tahoma"/>
            <family val="0"/>
          </rPr>
          <t>Xin:</t>
        </r>
        <r>
          <rPr>
            <sz val="8"/>
            <rFont val="Tahoma"/>
            <family val="0"/>
          </rPr>
          <t xml:space="preserve">
Comes from Table 1.  pH is 6.9-7.2, based on the ionic strength calculation, set the pH to 6.9 here.</t>
        </r>
      </text>
    </comment>
    <comment ref="D483" authorId="0">
      <text>
        <r>
          <rPr>
            <b/>
            <sz val="8"/>
            <rFont val="Tahoma"/>
            <family val="0"/>
          </rPr>
          <t>Xin:</t>
        </r>
        <r>
          <rPr>
            <sz val="8"/>
            <rFont val="Tahoma"/>
            <family val="0"/>
          </rPr>
          <t xml:space="preserve">
Comes from Table 1.  pH is 6.9-7.2, based on the ionic strength calculation, set the pH to 6.9 here.</t>
        </r>
      </text>
    </comment>
    <comment ref="D484" authorId="0">
      <text>
        <r>
          <rPr>
            <b/>
            <sz val="8"/>
            <rFont val="Tahoma"/>
            <family val="0"/>
          </rPr>
          <t>Xin:</t>
        </r>
        <r>
          <rPr>
            <sz val="8"/>
            <rFont val="Tahoma"/>
            <family val="0"/>
          </rPr>
          <t xml:space="preserve">
Comes from Table 1.  pH is 6.9-7.2, based on the ionic strength calculation, set the pH to 6.9 here.</t>
        </r>
      </text>
    </comment>
    <comment ref="D485" authorId="0">
      <text>
        <r>
          <rPr>
            <b/>
            <sz val="8"/>
            <rFont val="Tahoma"/>
            <family val="0"/>
          </rPr>
          <t>Xin:</t>
        </r>
        <r>
          <rPr>
            <sz val="8"/>
            <rFont val="Tahoma"/>
            <family val="0"/>
          </rPr>
          <t xml:space="preserve">
Comes from Table 1.  pH is 6.9-7.2, based on the ionic strength calculation, set the pH to 6.9 here.</t>
        </r>
      </text>
    </comment>
    <comment ref="D486" authorId="0">
      <text>
        <r>
          <rPr>
            <b/>
            <sz val="8"/>
            <rFont val="Tahoma"/>
            <family val="0"/>
          </rPr>
          <t>Xin:</t>
        </r>
        <r>
          <rPr>
            <sz val="8"/>
            <rFont val="Tahoma"/>
            <family val="0"/>
          </rPr>
          <t xml:space="preserve">
Comes from Table 1.  pH is 6.9-7.2, choose the average value 7.05 here.</t>
        </r>
      </text>
    </comment>
    <comment ref="D487" authorId="0">
      <text>
        <r>
          <rPr>
            <b/>
            <sz val="8"/>
            <rFont val="Tahoma"/>
            <family val="0"/>
          </rPr>
          <t>Xin:</t>
        </r>
        <r>
          <rPr>
            <sz val="8"/>
            <rFont val="Tahoma"/>
            <family val="0"/>
          </rPr>
          <t xml:space="preserve">
Comes from Table 1.  pH is 6.9-7.2, choose the average value 7.05 here.</t>
        </r>
      </text>
    </comment>
    <comment ref="D488" authorId="0">
      <text>
        <r>
          <rPr>
            <b/>
            <sz val="8"/>
            <rFont val="Tahoma"/>
            <family val="0"/>
          </rPr>
          <t>Xin:</t>
        </r>
        <r>
          <rPr>
            <sz val="8"/>
            <rFont val="Tahoma"/>
            <family val="0"/>
          </rPr>
          <t xml:space="preserve">
Comes from Table 1.  pH is 6.9-7.2, choose the average value 7.05 here.</t>
        </r>
      </text>
    </comment>
    <comment ref="D489" authorId="0">
      <text>
        <r>
          <rPr>
            <b/>
            <sz val="8"/>
            <rFont val="Tahoma"/>
            <family val="0"/>
          </rPr>
          <t>Xin:</t>
        </r>
        <r>
          <rPr>
            <sz val="8"/>
            <rFont val="Tahoma"/>
            <family val="0"/>
          </rPr>
          <t xml:space="preserve">
Comes from Table 1.  pH is 6.9-7.2, choose the average value 7.05 here.</t>
        </r>
      </text>
    </comment>
    <comment ref="D490" authorId="0">
      <text>
        <r>
          <rPr>
            <b/>
            <sz val="8"/>
            <rFont val="Tahoma"/>
            <family val="0"/>
          </rPr>
          <t>Xin:</t>
        </r>
        <r>
          <rPr>
            <sz val="8"/>
            <rFont val="Tahoma"/>
            <family val="0"/>
          </rPr>
          <t xml:space="preserve">
Comes from Table 1.  pH is 6.9-7.2, based on the ionic strength calculation, set the pH to 6.9 here.</t>
        </r>
      </text>
    </comment>
    <comment ref="D491" authorId="0">
      <text>
        <r>
          <rPr>
            <b/>
            <sz val="8"/>
            <rFont val="Tahoma"/>
            <family val="0"/>
          </rPr>
          <t>Xin:</t>
        </r>
        <r>
          <rPr>
            <sz val="8"/>
            <rFont val="Tahoma"/>
            <family val="0"/>
          </rPr>
          <t xml:space="preserve">
Comes from Table 1.  pH is 6.9-7.2, based on the ionic strength calculation, set the pH to 6.9 here.</t>
        </r>
      </text>
    </comment>
    <comment ref="D492" authorId="0">
      <text>
        <r>
          <rPr>
            <b/>
            <sz val="8"/>
            <rFont val="Tahoma"/>
            <family val="0"/>
          </rPr>
          <t>Xin:</t>
        </r>
        <r>
          <rPr>
            <sz val="8"/>
            <rFont val="Tahoma"/>
            <family val="0"/>
          </rPr>
          <t xml:space="preserve">
Comes from Table 1.  pH is 6.9-7.2, based on the ionic strength calculation, set the pH to 6.9 here.</t>
        </r>
      </text>
    </comment>
    <comment ref="D493" authorId="0">
      <text>
        <r>
          <rPr>
            <b/>
            <sz val="8"/>
            <rFont val="Tahoma"/>
            <family val="0"/>
          </rPr>
          <t>Xin:</t>
        </r>
        <r>
          <rPr>
            <sz val="8"/>
            <rFont val="Tahoma"/>
            <family val="0"/>
          </rPr>
          <t xml:space="preserve">
Comes from Table 1.  pH is 6.9-7.2, based on the ionic strength calculation, set the pH to 6.9 here.</t>
        </r>
      </text>
    </comment>
    <comment ref="D494" authorId="0">
      <text>
        <r>
          <rPr>
            <b/>
            <sz val="8"/>
            <rFont val="Tahoma"/>
            <family val="0"/>
          </rPr>
          <t>Xin:</t>
        </r>
        <r>
          <rPr>
            <sz val="8"/>
            <rFont val="Tahoma"/>
            <family val="0"/>
          </rPr>
          <t xml:space="preserve">
Comes from Table 1.  pH is 6.9-7.2, choose the average value 7.05 here.</t>
        </r>
      </text>
    </comment>
    <comment ref="D495" authorId="0">
      <text>
        <r>
          <rPr>
            <b/>
            <sz val="8"/>
            <rFont val="Tahoma"/>
            <family val="0"/>
          </rPr>
          <t>Xin:</t>
        </r>
        <r>
          <rPr>
            <sz val="8"/>
            <rFont val="Tahoma"/>
            <family val="0"/>
          </rPr>
          <t xml:space="preserve">
Comes from Table 1.  pH is 6.9-7.2, choose the average value 7.05 here.</t>
        </r>
      </text>
    </comment>
    <comment ref="F462" authorId="0">
      <text>
        <r>
          <rPr>
            <sz val="8"/>
            <rFont val="Tahoma"/>
            <family val="0"/>
          </rPr>
          <t xml:space="preserve">Recalculated values based on the equilibrium concentrations and </t>
        </r>
        <r>
          <rPr>
            <b/>
            <sz val="8"/>
            <rFont val="Tahoma"/>
            <family val="2"/>
          </rPr>
          <t>[CO2]_tot</t>
        </r>
        <r>
          <rPr>
            <sz val="8"/>
            <rFont val="Tahoma"/>
            <family val="0"/>
          </rPr>
          <t xml:space="preserve">.
</t>
        </r>
      </text>
    </comment>
    <comment ref="F824" authorId="0">
      <text>
        <r>
          <rPr>
            <sz val="8"/>
            <rFont val="Tahoma"/>
            <family val="0"/>
          </rPr>
          <t>recalculate value based on [CO2]_tot</t>
        </r>
      </text>
    </comment>
    <comment ref="B825" authorId="0">
      <text>
        <r>
          <rPr>
            <b/>
            <sz val="8"/>
            <rFont val="Tahoma"/>
            <family val="0"/>
          </rPr>
          <t>Goldberg, R. N.,  J. Phys. Chem. Ref. Data, 1993, 22(2): 546</t>
        </r>
      </text>
    </comment>
    <comment ref="F792" authorId="0">
      <text>
        <r>
          <rPr>
            <sz val="8"/>
            <rFont val="Tahoma"/>
            <family val="0"/>
          </rPr>
          <t xml:space="preserve">Recalculated based on the equilibrium concentrations
</t>
        </r>
      </text>
    </comment>
    <comment ref="B793" authorId="0">
      <text>
        <r>
          <rPr>
            <b/>
            <sz val="8"/>
            <rFont val="Tahoma"/>
            <family val="0"/>
          </rPr>
          <t>Goldberg, R. N.,  J. Phys. Chem. Ref. Data, 1995, 24(6): 1794</t>
        </r>
        <r>
          <rPr>
            <sz val="8"/>
            <rFont val="Tahoma"/>
            <family val="0"/>
          </rPr>
          <t xml:space="preserve">
There are two columns data of c(MgCl2) and c(MnCl2) not shown here.</t>
        </r>
      </text>
    </comment>
    <comment ref="B863" authorId="0">
      <text>
        <r>
          <rPr>
            <b/>
            <sz val="8"/>
            <rFont val="Tahoma"/>
            <family val="0"/>
          </rPr>
          <t>Goldberg, R. N.,  J. Phys. Chem. Ref. Data, 1995, 24(6): 1769</t>
        </r>
        <r>
          <rPr>
            <sz val="8"/>
            <rFont val="Tahoma"/>
            <family val="0"/>
          </rPr>
          <t xml:space="preserve">
</t>
        </r>
      </text>
    </comment>
    <comment ref="F861" authorId="0">
      <text>
        <r>
          <rPr>
            <b/>
            <sz val="8"/>
            <rFont val="Tahoma"/>
            <family val="0"/>
          </rPr>
          <t>admin:</t>
        </r>
        <r>
          <rPr>
            <sz val="8"/>
            <rFont val="Tahoma"/>
            <family val="0"/>
          </rPr>
          <t xml:space="preserve">
recalculate value based on final concentrations.</t>
        </r>
      </text>
    </comment>
    <comment ref="B901" authorId="0">
      <text>
        <r>
          <rPr>
            <b/>
            <sz val="8"/>
            <rFont val="Tahoma"/>
            <family val="0"/>
          </rPr>
          <t>Goldberg, R. N.,  J. Phys. Chem. Ref. Data, 1994, 23(4): 554</t>
        </r>
      </text>
    </comment>
    <comment ref="B877" authorId="0">
      <text>
        <r>
          <rPr>
            <b/>
            <sz val="8"/>
            <rFont val="Tahoma"/>
            <family val="0"/>
          </rPr>
          <t>Goldberg, R. N.,  J. Phys. Chem. Ref. Data, 1994, 23(4): 554</t>
        </r>
      </text>
    </comment>
    <comment ref="B889" authorId="0">
      <text>
        <r>
          <rPr>
            <b/>
            <sz val="8"/>
            <rFont val="Tahoma"/>
            <family val="0"/>
          </rPr>
          <t>Goldberg, R. N.,  J. Phys. Chem. Ref. Data, 1994, 23(4): 555</t>
        </r>
      </text>
    </comment>
    <comment ref="F900" authorId="0">
      <text>
        <r>
          <rPr>
            <b/>
            <sz val="8"/>
            <rFont val="Tahoma"/>
            <family val="0"/>
          </rPr>
          <t>admin:</t>
        </r>
        <r>
          <rPr>
            <sz val="8"/>
            <rFont val="Tahoma"/>
            <family val="0"/>
          </rPr>
          <t xml:space="preserve">
recalculate value based on final concentrations.</t>
        </r>
      </text>
    </comment>
    <comment ref="K901" authorId="0">
      <text>
        <r>
          <rPr>
            <sz val="8"/>
            <rFont val="Tahoma"/>
            <family val="0"/>
          </rPr>
          <t xml:space="preserve">Reaction mixture also contained 50 </t>
        </r>
        <r>
          <rPr>
            <sz val="8"/>
            <rFont val="Arial"/>
            <family val="2"/>
          </rPr>
          <t>μ</t>
        </r>
        <r>
          <rPr>
            <sz val="8"/>
            <rFont val="Tahoma"/>
            <family val="0"/>
          </rPr>
          <t xml:space="preserve">M thiamine pyrophosphate.
</t>
        </r>
      </text>
    </comment>
    <comment ref="K877" authorId="0">
      <text>
        <r>
          <rPr>
            <sz val="8"/>
            <rFont val="Tahoma"/>
            <family val="0"/>
          </rPr>
          <t xml:space="preserve">Reaction mixture also contained 50 </t>
        </r>
        <r>
          <rPr>
            <sz val="8"/>
            <rFont val="Arial"/>
            <family val="2"/>
          </rPr>
          <t>μ</t>
        </r>
        <r>
          <rPr>
            <sz val="8"/>
            <rFont val="Tahoma"/>
            <family val="0"/>
          </rPr>
          <t xml:space="preserve">M thiamine pyrophosphate.
</t>
        </r>
      </text>
    </comment>
    <comment ref="B867" authorId="0">
      <text>
        <r>
          <rPr>
            <b/>
            <sz val="8"/>
            <rFont val="Tahoma"/>
            <family val="0"/>
          </rPr>
          <t>Goldberg, R. N.,  J. Phys. Chem. Ref. Data, 1995, 24(6): 1769</t>
        </r>
        <r>
          <rPr>
            <sz val="8"/>
            <rFont val="Tahoma"/>
            <family val="0"/>
          </rPr>
          <t xml:space="preserve">
</t>
        </r>
      </text>
    </comment>
    <comment ref="B905" authorId="0">
      <text>
        <r>
          <rPr>
            <b/>
            <sz val="8"/>
            <rFont val="Tahoma"/>
            <family val="0"/>
          </rPr>
          <t>Goldberg, R. N.,  J. Phys. Chem. Ref. Data, 1994, 23(4): 554</t>
        </r>
      </text>
    </comment>
    <comment ref="E905" authorId="0">
      <text>
        <r>
          <rPr>
            <b/>
            <sz val="8"/>
            <rFont val="Tahoma"/>
            <family val="0"/>
          </rPr>
          <t>Ionic strength is estimated by the initial concentrations</t>
        </r>
      </text>
    </comment>
    <comment ref="G905" authorId="0">
      <text>
        <r>
          <rPr>
            <b/>
            <sz val="8"/>
            <rFont val="Tahoma"/>
            <family val="0"/>
          </rPr>
          <t xml:space="preserve">Assume [Mg2+] = [Mg]_initial </t>
        </r>
        <r>
          <rPr>
            <sz val="8"/>
            <rFont val="Tahoma"/>
            <family val="0"/>
          </rPr>
          <t xml:space="preserve">
</t>
        </r>
      </text>
    </comment>
    <comment ref="F876" authorId="0">
      <text>
        <r>
          <rPr>
            <b/>
            <sz val="8"/>
            <rFont val="Tahoma"/>
            <family val="0"/>
          </rPr>
          <t>admin:</t>
        </r>
        <r>
          <rPr>
            <sz val="8"/>
            <rFont val="Tahoma"/>
            <family val="0"/>
          </rPr>
          <t xml:space="preserve">
recalculate value based on final concentrations.</t>
        </r>
      </text>
    </comment>
    <comment ref="F888" authorId="0">
      <text>
        <r>
          <rPr>
            <b/>
            <sz val="8"/>
            <rFont val="Tahoma"/>
            <family val="0"/>
          </rPr>
          <t>admin:</t>
        </r>
        <r>
          <rPr>
            <sz val="8"/>
            <rFont val="Tahoma"/>
            <family val="0"/>
          </rPr>
          <t xml:space="preserve">
recalculate value based on final concentrations.</t>
        </r>
      </text>
    </comment>
    <comment ref="B881" authorId="0">
      <text>
        <r>
          <rPr>
            <b/>
            <sz val="8"/>
            <rFont val="Tahoma"/>
            <family val="0"/>
          </rPr>
          <t>Goldberg, R. N.,  J. Phys. Chem. Ref. Data, 1994, 23(4): 554</t>
        </r>
      </text>
    </comment>
    <comment ref="E882" authorId="0">
      <text>
        <r>
          <rPr>
            <b/>
            <sz val="8"/>
            <rFont val="Tahoma"/>
            <family val="0"/>
          </rPr>
          <t>Ionic strength is estimated by the initial concentrations</t>
        </r>
      </text>
    </comment>
    <comment ref="G882" authorId="0">
      <text>
        <r>
          <rPr>
            <b/>
            <sz val="8"/>
            <rFont val="Tahoma"/>
            <family val="0"/>
          </rPr>
          <t xml:space="preserve">Assume [Mg2+] = [Mg]_initial </t>
        </r>
        <r>
          <rPr>
            <sz val="8"/>
            <rFont val="Tahoma"/>
            <family val="0"/>
          </rPr>
          <t xml:space="preserve">
</t>
        </r>
      </text>
    </comment>
    <comment ref="E883" authorId="0">
      <text>
        <r>
          <rPr>
            <b/>
            <sz val="8"/>
            <rFont val="Tahoma"/>
            <family val="0"/>
          </rPr>
          <t>Ionic strength is estimated by the initial concentrations</t>
        </r>
        <r>
          <rPr>
            <sz val="8"/>
            <rFont val="Tahoma"/>
            <family val="0"/>
          </rPr>
          <t xml:space="preserve">
</t>
        </r>
      </text>
    </comment>
    <comment ref="G883" authorId="0">
      <text>
        <r>
          <rPr>
            <b/>
            <sz val="8"/>
            <rFont val="Tahoma"/>
            <family val="0"/>
          </rPr>
          <t xml:space="preserve">Assume [Mg2+] = [Mg]_initial </t>
        </r>
        <r>
          <rPr>
            <sz val="8"/>
            <rFont val="Tahoma"/>
            <family val="0"/>
          </rPr>
          <t xml:space="preserve">
</t>
        </r>
      </text>
    </comment>
    <comment ref="B893" authorId="0">
      <text>
        <r>
          <rPr>
            <b/>
            <sz val="8"/>
            <rFont val="Tahoma"/>
            <family val="0"/>
          </rPr>
          <t>Goldberg, R. N.,  J. Phys. Chem. Ref. Data, 1994, 23(4): 555</t>
        </r>
      </text>
    </comment>
    <comment ref="E893" authorId="0">
      <text>
        <r>
          <rPr>
            <b/>
            <sz val="8"/>
            <rFont val="Tahoma"/>
            <family val="0"/>
          </rPr>
          <t>Ionic strength is estimated by the initial concentrations</t>
        </r>
        <r>
          <rPr>
            <sz val="8"/>
            <rFont val="Tahoma"/>
            <family val="0"/>
          </rPr>
          <t xml:space="preserve">
</t>
        </r>
      </text>
    </comment>
    <comment ref="B707" authorId="0">
      <text>
        <r>
          <rPr>
            <b/>
            <sz val="8"/>
            <rFont val="Tahoma"/>
            <family val="0"/>
          </rPr>
          <t>Goldberg, R. N.,  J. Phys. Chem. Ref. Data, 2007, 36(4): 1358</t>
        </r>
      </text>
    </comment>
    <comment ref="F706" authorId="0">
      <text>
        <r>
          <rPr>
            <b/>
            <sz val="8"/>
            <rFont val="Tahoma"/>
            <family val="0"/>
          </rPr>
          <t>recalculated from Table I &amp; II, here, Kapp = 1/K_obs</t>
        </r>
        <r>
          <rPr>
            <sz val="8"/>
            <rFont val="Tahoma"/>
            <family val="0"/>
          </rPr>
          <t xml:space="preserve">
</t>
        </r>
      </text>
    </comment>
    <comment ref="F707" authorId="0">
      <text>
        <r>
          <rPr>
            <b/>
            <sz val="8"/>
            <rFont val="Tahoma"/>
            <family val="0"/>
          </rPr>
          <t>recalculated from Table I &amp; II, here, Kapp = 1/K_obs</t>
        </r>
        <r>
          <rPr>
            <sz val="8"/>
            <rFont val="Tahoma"/>
            <family val="0"/>
          </rPr>
          <t xml:space="preserve">
</t>
        </r>
      </text>
    </comment>
    <comment ref="F708" authorId="0">
      <text>
        <r>
          <rPr>
            <b/>
            <sz val="8"/>
            <rFont val="Tahoma"/>
            <family val="0"/>
          </rPr>
          <t>recalculated from Table I &amp; II, here, Kapp = 1/K_obs</t>
        </r>
        <r>
          <rPr>
            <sz val="8"/>
            <rFont val="Tahoma"/>
            <family val="0"/>
          </rPr>
          <t xml:space="preserve">
</t>
        </r>
      </text>
    </comment>
    <comment ref="F709" authorId="0">
      <text>
        <r>
          <rPr>
            <sz val="8"/>
            <rFont val="Tahoma"/>
            <family val="0"/>
          </rPr>
          <t>recalculated from Table I &amp; II, here, Kapp = 1/K_obs</t>
        </r>
      </text>
    </comment>
    <comment ref="F710" authorId="0">
      <text>
        <r>
          <rPr>
            <b/>
            <sz val="8"/>
            <rFont val="Tahoma"/>
            <family val="0"/>
          </rPr>
          <t>recalculated from Table I &amp; II, here, Kapp = 1/K_obs</t>
        </r>
        <r>
          <rPr>
            <sz val="8"/>
            <rFont val="Tahoma"/>
            <family val="0"/>
          </rPr>
          <t xml:space="preserve">
</t>
        </r>
      </text>
    </comment>
    <comment ref="F711" authorId="0">
      <text>
        <r>
          <rPr>
            <b/>
            <sz val="8"/>
            <rFont val="Tahoma"/>
            <family val="0"/>
          </rPr>
          <t>recalculated from Table I &amp; II, here, Kapp = 1/K_obs</t>
        </r>
        <r>
          <rPr>
            <sz val="8"/>
            <rFont val="Tahoma"/>
            <family val="0"/>
          </rPr>
          <t xml:space="preserve">
</t>
        </r>
      </text>
    </comment>
    <comment ref="F712" authorId="0">
      <text>
        <r>
          <rPr>
            <b/>
            <sz val="8"/>
            <rFont val="Tahoma"/>
            <family val="0"/>
          </rPr>
          <t>recalculated from Table I &amp; II, here, Kapp = 1/K_obs</t>
        </r>
        <r>
          <rPr>
            <sz val="8"/>
            <rFont val="Tahoma"/>
            <family val="0"/>
          </rPr>
          <t xml:space="preserve">
</t>
        </r>
      </text>
    </comment>
    <comment ref="F713" authorId="0">
      <text>
        <r>
          <rPr>
            <b/>
            <sz val="8"/>
            <rFont val="Tahoma"/>
            <family val="0"/>
          </rPr>
          <t>recalculated from Table I &amp; II, here, Kapp = 1/K_obs</t>
        </r>
        <r>
          <rPr>
            <sz val="8"/>
            <rFont val="Tahoma"/>
            <family val="0"/>
          </rPr>
          <t xml:space="preserve">
</t>
        </r>
      </text>
    </comment>
    <comment ref="F714" authorId="0">
      <text>
        <r>
          <rPr>
            <b/>
            <sz val="8"/>
            <rFont val="Tahoma"/>
            <family val="0"/>
          </rPr>
          <t>recalculated from Table I &amp; II, here, Kapp = 1/K_obs</t>
        </r>
        <r>
          <rPr>
            <sz val="8"/>
            <rFont val="Tahoma"/>
            <family val="0"/>
          </rPr>
          <t xml:space="preserve">
</t>
        </r>
      </text>
    </comment>
    <comment ref="F715" authorId="0">
      <text>
        <r>
          <rPr>
            <b/>
            <sz val="8"/>
            <rFont val="Tahoma"/>
            <family val="0"/>
          </rPr>
          <t>recalculated from Table I &amp; II, here, Kapp = 1/K_obs</t>
        </r>
        <r>
          <rPr>
            <sz val="8"/>
            <rFont val="Tahoma"/>
            <family val="0"/>
          </rPr>
          <t xml:space="preserve">
</t>
        </r>
      </text>
    </comment>
    <comment ref="F716" authorId="0">
      <text>
        <r>
          <rPr>
            <b/>
            <sz val="8"/>
            <rFont val="Tahoma"/>
            <family val="0"/>
          </rPr>
          <t>recalculated from Table I &amp; II, here, Kapp = 1/K_obs</t>
        </r>
        <r>
          <rPr>
            <sz val="8"/>
            <rFont val="Tahoma"/>
            <family val="0"/>
          </rPr>
          <t xml:space="preserve">
</t>
        </r>
      </text>
    </comment>
    <comment ref="Q3" authorId="0">
      <text>
        <r>
          <rPr>
            <b/>
            <sz val="8"/>
            <rFont val="Tahoma"/>
            <family val="0"/>
          </rPr>
          <t xml:space="preserve">The number of experimantal observations each estimate (DrG) is based upon </t>
        </r>
        <r>
          <rPr>
            <sz val="8"/>
            <rFont val="Tahoma"/>
            <family val="0"/>
          </rPr>
          <t xml:space="preserve">
</t>
        </r>
      </text>
    </comment>
    <comment ref="Q36" authorId="0">
      <text>
        <r>
          <rPr>
            <b/>
            <sz val="8"/>
            <rFont val="Tahoma"/>
            <family val="0"/>
          </rPr>
          <t xml:space="preserve">The number of experimantal observations each estimate (DrG) is based upon </t>
        </r>
        <r>
          <rPr>
            <sz val="8"/>
            <rFont val="Tahoma"/>
            <family val="0"/>
          </rPr>
          <t xml:space="preserve">
</t>
        </r>
      </text>
    </comment>
    <comment ref="Q74" authorId="0">
      <text>
        <r>
          <rPr>
            <b/>
            <sz val="8"/>
            <rFont val="Tahoma"/>
            <family val="0"/>
          </rPr>
          <t xml:space="preserve">The number of experimantal observations each estimate (DrG) is based upon </t>
        </r>
        <r>
          <rPr>
            <sz val="8"/>
            <rFont val="Tahoma"/>
            <family val="0"/>
          </rPr>
          <t xml:space="preserve">
</t>
        </r>
      </text>
    </comment>
    <comment ref="Q85" authorId="0">
      <text>
        <r>
          <rPr>
            <b/>
            <sz val="8"/>
            <rFont val="Tahoma"/>
            <family val="0"/>
          </rPr>
          <t xml:space="preserve">The number of experimantal observations each estimate (DrG) is based upon </t>
        </r>
        <r>
          <rPr>
            <sz val="8"/>
            <rFont val="Tahoma"/>
            <family val="0"/>
          </rPr>
          <t xml:space="preserve">
</t>
        </r>
      </text>
    </comment>
    <comment ref="Q130" authorId="0">
      <text>
        <r>
          <rPr>
            <b/>
            <sz val="8"/>
            <rFont val="Tahoma"/>
            <family val="0"/>
          </rPr>
          <t xml:space="preserve">The number of experimantal observations each estimate (DrG) is based upon </t>
        </r>
        <r>
          <rPr>
            <sz val="8"/>
            <rFont val="Tahoma"/>
            <family val="0"/>
          </rPr>
          <t xml:space="preserve">
</t>
        </r>
      </text>
    </comment>
    <comment ref="Q144" authorId="0">
      <text>
        <r>
          <rPr>
            <b/>
            <sz val="8"/>
            <rFont val="Tahoma"/>
            <family val="0"/>
          </rPr>
          <t xml:space="preserve">The number of experimantal observations each estimate (DrG) is based upon </t>
        </r>
        <r>
          <rPr>
            <sz val="8"/>
            <rFont val="Tahoma"/>
            <family val="0"/>
          </rPr>
          <t xml:space="preserve">
</t>
        </r>
      </text>
    </comment>
    <comment ref="Q182" authorId="0">
      <text>
        <r>
          <rPr>
            <b/>
            <sz val="8"/>
            <rFont val="Tahoma"/>
            <family val="0"/>
          </rPr>
          <t xml:space="preserve">The number of experimantal observations each estimate (DrG) is based upon </t>
        </r>
        <r>
          <rPr>
            <sz val="8"/>
            <rFont val="Tahoma"/>
            <family val="0"/>
          </rPr>
          <t xml:space="preserve">
</t>
        </r>
      </text>
    </comment>
    <comment ref="Q195" authorId="0">
      <text>
        <r>
          <rPr>
            <b/>
            <sz val="8"/>
            <rFont val="Tahoma"/>
            <family val="0"/>
          </rPr>
          <t xml:space="preserve">The number of experimantal observations each estimate (DrG) is based upon </t>
        </r>
        <r>
          <rPr>
            <sz val="8"/>
            <rFont val="Tahoma"/>
            <family val="0"/>
          </rPr>
          <t xml:space="preserve">
</t>
        </r>
      </text>
    </comment>
    <comment ref="Q250" authorId="0">
      <text>
        <r>
          <rPr>
            <b/>
            <sz val="8"/>
            <rFont val="Tahoma"/>
            <family val="0"/>
          </rPr>
          <t xml:space="preserve">The number of experimantal observations each estimate (DrG) is based upon </t>
        </r>
        <r>
          <rPr>
            <sz val="8"/>
            <rFont val="Tahoma"/>
            <family val="0"/>
          </rPr>
          <t xml:space="preserve">
</t>
        </r>
      </text>
    </comment>
    <comment ref="Q292" authorId="0">
      <text>
        <r>
          <rPr>
            <b/>
            <sz val="8"/>
            <rFont val="Tahoma"/>
            <family val="0"/>
          </rPr>
          <t xml:space="preserve">The number of experimantal observations each estimate (DrG) is based upon </t>
        </r>
        <r>
          <rPr>
            <sz val="8"/>
            <rFont val="Tahoma"/>
            <family val="0"/>
          </rPr>
          <t xml:space="preserve">
</t>
        </r>
      </text>
    </comment>
    <comment ref="Q378" authorId="0">
      <text>
        <r>
          <rPr>
            <b/>
            <sz val="8"/>
            <rFont val="Tahoma"/>
            <family val="0"/>
          </rPr>
          <t xml:space="preserve">The number of experimantal observations each estimate (DrG) is based upon </t>
        </r>
        <r>
          <rPr>
            <sz val="8"/>
            <rFont val="Tahoma"/>
            <family val="0"/>
          </rPr>
          <t xml:space="preserve">
</t>
        </r>
      </text>
    </comment>
    <comment ref="Q397" authorId="0">
      <text>
        <r>
          <rPr>
            <b/>
            <sz val="8"/>
            <rFont val="Tahoma"/>
            <family val="0"/>
          </rPr>
          <t xml:space="preserve">The number of experimantal observations each estimate (DrG) is based upon </t>
        </r>
        <r>
          <rPr>
            <sz val="8"/>
            <rFont val="Tahoma"/>
            <family val="0"/>
          </rPr>
          <t xml:space="preserve">
</t>
        </r>
      </text>
    </comment>
    <comment ref="Q424" authorId="0">
      <text>
        <r>
          <rPr>
            <b/>
            <sz val="8"/>
            <rFont val="Tahoma"/>
            <family val="0"/>
          </rPr>
          <t xml:space="preserve">The number of experimantal observations each estimate (DrG) is based upon </t>
        </r>
        <r>
          <rPr>
            <sz val="8"/>
            <rFont val="Tahoma"/>
            <family val="0"/>
          </rPr>
          <t xml:space="preserve">
</t>
        </r>
      </text>
    </comment>
    <comment ref="Q462" authorId="0">
      <text>
        <r>
          <rPr>
            <b/>
            <sz val="8"/>
            <rFont val="Tahoma"/>
            <family val="0"/>
          </rPr>
          <t xml:space="preserve">The number of experimantal observations each estimate (DrG) is based upon </t>
        </r>
        <r>
          <rPr>
            <sz val="8"/>
            <rFont val="Tahoma"/>
            <family val="0"/>
          </rPr>
          <t xml:space="preserve">
</t>
        </r>
      </text>
    </comment>
    <comment ref="Q518" authorId="0">
      <text>
        <r>
          <rPr>
            <b/>
            <sz val="8"/>
            <rFont val="Tahoma"/>
            <family val="0"/>
          </rPr>
          <t xml:space="preserve">The number of experimantal observations each estimate (DrG) is based upon </t>
        </r>
        <r>
          <rPr>
            <sz val="8"/>
            <rFont val="Tahoma"/>
            <family val="0"/>
          </rPr>
          <t xml:space="preserve">
</t>
        </r>
      </text>
    </comment>
    <comment ref="Q559" authorId="0">
      <text>
        <r>
          <rPr>
            <b/>
            <sz val="8"/>
            <rFont val="Tahoma"/>
            <family val="0"/>
          </rPr>
          <t xml:space="preserve">The number of experimantal observations each estimate (DrG) is based upon </t>
        </r>
        <r>
          <rPr>
            <sz val="8"/>
            <rFont val="Tahoma"/>
            <family val="0"/>
          </rPr>
          <t xml:space="preserve">
</t>
        </r>
      </text>
    </comment>
    <comment ref="Q639" authorId="0">
      <text>
        <r>
          <rPr>
            <b/>
            <sz val="8"/>
            <rFont val="Tahoma"/>
            <family val="0"/>
          </rPr>
          <t xml:space="preserve">The number of experimantal observations each estimate (DrG) is based upon </t>
        </r>
        <r>
          <rPr>
            <sz val="8"/>
            <rFont val="Tahoma"/>
            <family val="0"/>
          </rPr>
          <t xml:space="preserve">
</t>
        </r>
      </text>
    </comment>
    <comment ref="Q678" authorId="0">
      <text>
        <r>
          <rPr>
            <b/>
            <sz val="8"/>
            <rFont val="Tahoma"/>
            <family val="0"/>
          </rPr>
          <t xml:space="preserve">The number of experimantal observations each estimate (DrG) is based upon </t>
        </r>
        <r>
          <rPr>
            <sz val="8"/>
            <rFont val="Tahoma"/>
            <family val="0"/>
          </rPr>
          <t xml:space="preserve">
</t>
        </r>
      </text>
    </comment>
    <comment ref="Q706" authorId="0">
      <text>
        <r>
          <rPr>
            <b/>
            <sz val="8"/>
            <rFont val="Tahoma"/>
            <family val="0"/>
          </rPr>
          <t xml:space="preserve">The number of experimantal observations each estimate (DrG) is based upon </t>
        </r>
        <r>
          <rPr>
            <sz val="8"/>
            <rFont val="Tahoma"/>
            <family val="0"/>
          </rPr>
          <t xml:space="preserve">
</t>
        </r>
      </text>
    </comment>
    <comment ref="Q724" authorId="0">
      <text>
        <r>
          <rPr>
            <b/>
            <sz val="8"/>
            <rFont val="Tahoma"/>
            <family val="0"/>
          </rPr>
          <t xml:space="preserve">The number of experimantal observations each estimate (DrG) is based upon </t>
        </r>
        <r>
          <rPr>
            <sz val="8"/>
            <rFont val="Tahoma"/>
            <family val="0"/>
          </rPr>
          <t xml:space="preserve">
</t>
        </r>
      </text>
    </comment>
    <comment ref="Q739" authorId="0">
      <text>
        <r>
          <rPr>
            <b/>
            <sz val="8"/>
            <rFont val="Tahoma"/>
            <family val="0"/>
          </rPr>
          <t xml:space="preserve">The number of experimantal observations each estimate (DrG) is based upon </t>
        </r>
        <r>
          <rPr>
            <sz val="8"/>
            <rFont val="Tahoma"/>
            <family val="0"/>
          </rPr>
          <t xml:space="preserve">
</t>
        </r>
      </text>
    </comment>
    <comment ref="Q749" authorId="0">
      <text>
        <r>
          <rPr>
            <b/>
            <sz val="8"/>
            <rFont val="Tahoma"/>
            <family val="0"/>
          </rPr>
          <t xml:space="preserve">The number of experimantal observations each estimate (DrG) is based upon </t>
        </r>
        <r>
          <rPr>
            <sz val="8"/>
            <rFont val="Tahoma"/>
            <family val="0"/>
          </rPr>
          <t xml:space="preserve">
</t>
        </r>
      </text>
    </comment>
    <comment ref="Q756" authorId="0">
      <text>
        <r>
          <rPr>
            <b/>
            <sz val="8"/>
            <rFont val="Tahoma"/>
            <family val="0"/>
          </rPr>
          <t xml:space="preserve">The number of experimantal observations each estimate (DrG) is based upon </t>
        </r>
        <r>
          <rPr>
            <sz val="8"/>
            <rFont val="Tahoma"/>
            <family val="0"/>
          </rPr>
          <t xml:space="preserve">
</t>
        </r>
      </text>
    </comment>
    <comment ref="Q766" authorId="0">
      <text>
        <r>
          <rPr>
            <b/>
            <sz val="8"/>
            <rFont val="Tahoma"/>
            <family val="0"/>
          </rPr>
          <t xml:space="preserve">The number of experimantal observations each estimate (DrG) is based upon </t>
        </r>
        <r>
          <rPr>
            <sz val="8"/>
            <rFont val="Tahoma"/>
            <family val="0"/>
          </rPr>
          <t xml:space="preserve">
</t>
        </r>
      </text>
    </comment>
    <comment ref="Q792" authorId="0">
      <text>
        <r>
          <rPr>
            <b/>
            <sz val="8"/>
            <rFont val="Tahoma"/>
            <family val="0"/>
          </rPr>
          <t xml:space="preserve">The number of experimantal observations each estimate (DrG) is based upon </t>
        </r>
        <r>
          <rPr>
            <sz val="8"/>
            <rFont val="Tahoma"/>
            <family val="0"/>
          </rPr>
          <t xml:space="preserve">
</t>
        </r>
      </text>
    </comment>
    <comment ref="Q803" authorId="0">
      <text>
        <r>
          <rPr>
            <b/>
            <sz val="8"/>
            <rFont val="Tahoma"/>
            <family val="0"/>
          </rPr>
          <t xml:space="preserve">The number of experimantal observations each estimate (DrG) is based upon </t>
        </r>
        <r>
          <rPr>
            <sz val="8"/>
            <rFont val="Tahoma"/>
            <family val="0"/>
          </rPr>
          <t xml:space="preserve">
</t>
        </r>
      </text>
    </comment>
    <comment ref="Q814" authorId="0">
      <text>
        <r>
          <rPr>
            <b/>
            <sz val="8"/>
            <rFont val="Tahoma"/>
            <family val="0"/>
          </rPr>
          <t xml:space="preserve">The number of experimantal observations each estimate (DrG) is based upon </t>
        </r>
        <r>
          <rPr>
            <sz val="8"/>
            <rFont val="Tahoma"/>
            <family val="0"/>
          </rPr>
          <t xml:space="preserve">
</t>
        </r>
      </text>
    </comment>
    <comment ref="Q848" authorId="0">
      <text>
        <r>
          <rPr>
            <b/>
            <sz val="8"/>
            <rFont val="Tahoma"/>
            <family val="0"/>
          </rPr>
          <t xml:space="preserve">The number of experimantal observations each estimate (DrG) is based upon </t>
        </r>
        <r>
          <rPr>
            <sz val="8"/>
            <rFont val="Tahoma"/>
            <family val="0"/>
          </rPr>
          <t xml:space="preserve">
</t>
        </r>
      </text>
    </comment>
    <comment ref="Q824" authorId="0">
      <text>
        <r>
          <rPr>
            <b/>
            <sz val="8"/>
            <rFont val="Tahoma"/>
            <family val="0"/>
          </rPr>
          <t xml:space="preserve">The number of experimantal observations each estimate (DrG) is based upon </t>
        </r>
        <r>
          <rPr>
            <sz val="8"/>
            <rFont val="Tahoma"/>
            <family val="0"/>
          </rPr>
          <t xml:space="preserve">
</t>
        </r>
      </text>
    </comment>
    <comment ref="Q861" authorId="0">
      <text>
        <r>
          <rPr>
            <b/>
            <sz val="8"/>
            <rFont val="Tahoma"/>
            <family val="0"/>
          </rPr>
          <t xml:space="preserve">The number of experimantal observations each estimate (DrG) is based upon </t>
        </r>
        <r>
          <rPr>
            <sz val="8"/>
            <rFont val="Tahoma"/>
            <family val="0"/>
          </rPr>
          <t xml:space="preserve">
</t>
        </r>
      </text>
    </comment>
    <comment ref="Q876" authorId="0">
      <text>
        <r>
          <rPr>
            <b/>
            <sz val="8"/>
            <rFont val="Tahoma"/>
            <family val="0"/>
          </rPr>
          <t xml:space="preserve">The number of experimantal observations each estimate (DrG) is based upon </t>
        </r>
        <r>
          <rPr>
            <sz val="8"/>
            <rFont val="Tahoma"/>
            <family val="0"/>
          </rPr>
          <t xml:space="preserve">
</t>
        </r>
      </text>
    </comment>
    <comment ref="Q888" authorId="0">
      <text>
        <r>
          <rPr>
            <b/>
            <sz val="8"/>
            <rFont val="Tahoma"/>
            <family val="0"/>
          </rPr>
          <t xml:space="preserve">The number of experimantal observations each estimate (DrG) is based upon </t>
        </r>
        <r>
          <rPr>
            <sz val="8"/>
            <rFont val="Tahoma"/>
            <family val="0"/>
          </rPr>
          <t xml:space="preserve">
</t>
        </r>
      </text>
    </comment>
    <comment ref="Q900" authorId="0">
      <text>
        <r>
          <rPr>
            <b/>
            <sz val="8"/>
            <rFont val="Tahoma"/>
            <family val="0"/>
          </rPr>
          <t xml:space="preserve">The number of experimantal observations each estimate (DrG) is based upon </t>
        </r>
        <r>
          <rPr>
            <sz val="8"/>
            <rFont val="Tahoma"/>
            <family val="0"/>
          </rPr>
          <t xml:space="preserve">
</t>
        </r>
      </text>
    </comment>
    <comment ref="Q196" authorId="0">
      <text>
        <r>
          <rPr>
            <b/>
            <sz val="8"/>
            <rFont val="Tahoma"/>
            <family val="0"/>
          </rPr>
          <t>Only the 2nd set of data are used</t>
        </r>
      </text>
    </comment>
  </commentList>
</comments>
</file>

<file path=xl/sharedStrings.xml><?xml version="1.0" encoding="utf-8"?>
<sst xmlns="http://schemas.openxmlformats.org/spreadsheetml/2006/main" count="1349" uniqueCount="506">
  <si>
    <t>Rao, G.S., B.G. Harris, and P.F. Cook, Kinetic mechanism of Ascaris suum phosphofructokinase desensitized to allosteric modulation by diethylpyrocarbonate modification. Journal of Biological Chemistry, 1987. 262(29): p. 14074-9.</t>
  </si>
  <si>
    <t>Veech, R.L., et al., Disequilibrium in the triose phosphate isomerase system in rat liver. Biochem. J., 1969. 115(4): p. 837-42.</t>
  </si>
  <si>
    <t>NAD+ kinase (EC 2.7.1.23)</t>
  </si>
  <si>
    <t>chromatography</t>
  </si>
  <si>
    <t>2-phospho-D-glycerate(aq) = phosphoenolpyruvate(aq) + H2O(l)</t>
  </si>
  <si>
    <t>Enolase</t>
  </si>
  <si>
    <t>No.</t>
  </si>
  <si>
    <t>T/K</t>
  </si>
  <si>
    <t>pH</t>
  </si>
  <si>
    <t>[Mg2+]/M</t>
  </si>
  <si>
    <t>[K+]/M</t>
  </si>
  <si>
    <t>[Na+]/M</t>
  </si>
  <si>
    <t>[Ca2+]/M</t>
  </si>
  <si>
    <t>Buffer</t>
  </si>
  <si>
    <t>Evaluation</t>
  </si>
  <si>
    <t>Reference</t>
  </si>
  <si>
    <t>Note</t>
  </si>
  <si>
    <t>Method</t>
  </si>
  <si>
    <t>Enzyme</t>
  </si>
  <si>
    <t>Total: imidazole (0.05M) with 0.4 M KCl and 0.008 M MgSO4</t>
  </si>
  <si>
    <t>A</t>
  </si>
  <si>
    <t>spectrophotometry</t>
  </si>
  <si>
    <t xml:space="preserve">phosphopyruvate hydratase </t>
  </si>
  <si>
    <t>(EC 4.2.1.11)</t>
  </si>
  <si>
    <t>Total: imidazole (0.05M) with 0.001 M MgSO4</t>
  </si>
  <si>
    <t>Total: imidazole (0.05M) with 0.01 M MgSO4</t>
  </si>
  <si>
    <t>Total: imidazole (0.05M) with 0.001 M MnSO4</t>
  </si>
  <si>
    <t>1.) Use Kd_MnSO4 = 10^(-2.25) based on NIST database to calculate [Mn^{2+}] and [SO4^{2-}] in the buffer. 2.) Assume buffer contains no other cations except imidazoleH^{+} and Cl^{-} as a result of buffer titration.</t>
  </si>
  <si>
    <t>Total: imidazole (0.05M) with 0.002 M MnSO4</t>
  </si>
  <si>
    <r>
      <t xml:space="preserve">6-phospho-D-gluconate(aq) + NADP(aq) </t>
    </r>
    <r>
      <rPr>
        <b/>
        <sz val="10"/>
        <color indexed="10"/>
        <rFont val="Arial"/>
        <family val="2"/>
      </rPr>
      <t>= D-ribulose 5-phosphate(aq) + NADPH(aq) + carbon dioxide(aq)</t>
    </r>
  </si>
  <si>
    <t>(2) Table V gave the initial and final conditions of the reaction (page 698). Based on the initial concentrations, ionic strength before adding KCl can be estimated; then [KCl] can be calculated according to the I = 0.25 M.</t>
  </si>
  <si>
    <t>(4) Assume that S7P and X5P have the same pK values as R5P’s</t>
  </si>
  <si>
    <r>
      <t>(1) Equilibrium constant is determined under physiological conditions, 38</t>
    </r>
    <r>
      <rPr>
        <sz val="10"/>
        <rFont val="Arial"/>
        <family val="2"/>
      </rPr>
      <t>º</t>
    </r>
    <r>
      <rPr>
        <sz val="10"/>
        <rFont val="Arial"/>
        <family val="0"/>
      </rPr>
      <t>C, pH 7.0, 1 mM free MgCl2 with the ionic strength of the solution adjusted to 0.25 M by the addition of KCl (Table II, Page 692). "All non-oxidative reactions mixtures were 20 mM in free KPi..." (Page 696). In page 697, the authors also mentioned that " Reaction mixtures contained 20 mM free KPi, pH 7.0, 1 mM free Mg2+ and sufficient KCl to adjust the ionic strength to 0.25</t>
    </r>
    <r>
      <rPr>
        <sz val="10"/>
        <rFont val="Arial"/>
        <family val="0"/>
      </rPr>
      <t>.  Therefore, the buffer is 0.02 M potassium phosphate.</t>
    </r>
  </si>
  <si>
    <t>glycylglycine</t>
  </si>
  <si>
    <t>Datta, A.G. and E. Racker, Mechanism of Action of Transketolase. Journal of Biological Chemistry, 1961. 236(3): p. 617-23.</t>
  </si>
  <si>
    <t>sedoheptulose 7-phosphate(aq) + D-glyceraldehyde 3-phosphate(aq) = D-ribose 5-phosphate(aq) + D-xylulose 5-phosphate(aq)</t>
  </si>
  <si>
    <t>Cofactor: MgCl2 &amp; KCl</t>
  </si>
  <si>
    <t>glycylglycine(0.025M)</t>
  </si>
  <si>
    <t>sedoheptulose 7-phosphate(aq) + D-glyceraldehyde 3-phosphate(aq) = D-erythrose 4-phosphate(aq) + D-fructose 6-phosphate(aq)</t>
  </si>
  <si>
    <t>transaldolase (EC 2.2.1.2)</t>
  </si>
  <si>
    <t>bicarbonate(0.1M)</t>
  </si>
  <si>
    <t>Venkataraman, R. and E. Racker, Mechanism of Action of Transaldolase. Journal of Biological Chemistry, 1961. 236(7): p. 1876-82.</t>
  </si>
  <si>
    <t>(2) Table II gave the initial and final conditions of the reaction (page 697). Based on the initial concentrations, ionic strength before adding KCl can be estimated; then [KCl] can be calculated according to the I = 0.25 M.</t>
  </si>
  <si>
    <t>(3) Table I gave the initial and final conditions of the reaction (page 697). Based on the initial concentrations, ionic strength before adding KCl can be estimated; then [KCl] can be calculated according to the I = 0.25 M.</t>
  </si>
  <si>
    <t>No. of Data</t>
  </si>
  <si>
    <t>Kaplan, N.O., S.P. Colowick, and E.F. Neufeld, PYRIDINE NUCLEOTIDE TRANSHYDROGENASE. Journal of Biological Chemistry, 1953. 205(1): p. 1-15.</t>
  </si>
  <si>
    <t>Stern, J.R., S. Ochoa, and F. Lynen, ENZYMATIC SYNTHESIS OF CITRIC ACID. Journal of Biological Chemistry, 1952. 198(1): p. 313-21.</t>
  </si>
  <si>
    <t>Apps, D.K. and A.C. Nairn, The equilibrium constant and the reversibility of the reaction catalysed by nicotinamide-adenine dinucleotide kinase from pigeon liver. Biochem. J., 1977. 167(1): p. 87-93.</t>
  </si>
  <si>
    <t>Rosing, J. and E.C. Slater, The value of ∆G° for the hydrolysis of ATP. Biochimica et Biophysica Acta (BBA) - Bioenergetics, 1972. 267(2): p. 275-90.</t>
  </si>
  <si>
    <t>sodium cacodylate(0.1M)</t>
  </si>
  <si>
    <t>Cofactor: MgCl2(0.01M)</t>
  </si>
  <si>
    <t>(1) K' values are recalculated based on the pH value (pH=6.1).</t>
  </si>
  <si>
    <t>(CH3)2AsO2Na.3H2O</t>
  </si>
  <si>
    <t>(1.) Based on "The reaction mixtures contained 50 mM potassium phosphate and sufficient KCl to adjust the ionic strength to 0.25", we can calculate the free ion concentration and the ionic strength in the buffer, as shown in the file GuynnGelberg1973.xls.  Assuming the ionic strength is totally contributed by the buffer and KCl, we have I_tot = I_Buffer + I_KCl, and [KCl] = I_KCl.  Then we calculate [K+]_tot.</t>
  </si>
  <si>
    <t>(0.05M)</t>
  </si>
  <si>
    <t>(2.) Although the paper gave free [Mg2+], the values were calculated without considering the binding effect of K+.  Based on [Mg2+] in Table II, recalculate Mg_tot based on dissociation constants listed in Table I and [Malate]_tot, [OAA]_tot listed in Table II, and [Pi]_tot (0.05M), then do the calculation of free ion concentration again (based on Mg_tot and K_tot).</t>
  </si>
  <si>
    <t>Cofactor: Mg2+</t>
  </si>
  <si>
    <t xml:space="preserve">  </t>
  </si>
  <si>
    <t>pyrophosphate (0.05M)</t>
  </si>
  <si>
    <t>ATP(aq) + GDP(aq) = ADP(aq) + GTP(aq)</t>
  </si>
  <si>
    <t xml:space="preserve">nucleoside-diphosphate kinase </t>
  </si>
  <si>
    <t>phosphate(0.025M)</t>
  </si>
  <si>
    <t>(2.) Based on potassium phosphate buffer chart, calculate the volumes of K2HPO4 and KH2PO4, then [K+], [HPO4_2-] and [H2PO4-]</t>
  </si>
  <si>
    <t>(EC 2.7.4.6)</t>
  </si>
  <si>
    <t>(3.) Ionic strength was adjusted to 0.25 M with KCl (page 2547). Assuming the ionic strength is totally contributed by the buffer and KCl, we have I_tot = I_Buffer + I_KCl, and [KCl] = I_KCl</t>
  </si>
  <si>
    <t>(4.) calculate the free ion concentration based on the total concentration listed in Table III (page 2551).</t>
  </si>
  <si>
    <t>ATP(aq) + D-glucose(aq) = ADP(aq) + D-glucose 6-phosphate(aq)</t>
  </si>
  <si>
    <t>ATP_4- + D-glucose_0 = ADP_3- + D-glucose 6-phosphate_2- + H+</t>
  </si>
  <si>
    <t>radioactivity</t>
  </si>
  <si>
    <t>hexokinase (EC 2.7.1.1)</t>
  </si>
  <si>
    <t>PR: Feng Qi</t>
  </si>
  <si>
    <t>D-glucose 6-phosphate(aq) = D-fructose 6-phosphate(aq)</t>
  </si>
  <si>
    <t>D-glucose 6-phosphate_2- = D-fructose 6-phosphate_2-</t>
  </si>
  <si>
    <t>[Cl-]/M</t>
  </si>
  <si>
    <t>Notes</t>
  </si>
  <si>
    <t>Tris(0.05M)</t>
  </si>
  <si>
    <t>enzymatic assay;</t>
  </si>
  <si>
    <t>glucose-6-phosphate isomerase</t>
  </si>
  <si>
    <t>(EC 5.3.1.9)</t>
  </si>
  <si>
    <t>Tris-HCl (0.05M)</t>
  </si>
  <si>
    <t>[Tris.H+] = 0.0108</t>
  </si>
  <si>
    <t>[Tris.H+] = 0.0191</t>
  </si>
  <si>
    <t>calorimetry</t>
  </si>
  <si>
    <t>[Tris.H+] = 0.0572</t>
  </si>
  <si>
    <t>[Tris.H+] = 0.122</t>
  </si>
  <si>
    <t>(1) Page 999: The equilibrium mixture has been obtained with purified epimerase with either X5P or RU5P as substrate (Fig. 4). In either case an equilibrium ratio X5P:RU5P of 1.5 was obtained. As shown in Table III, the total ketopentose (X5P + RU5P) remained costant.</t>
  </si>
  <si>
    <r>
      <t xml:space="preserve">(2) Fig. 4 (page 1000): Equilibrium measurements with X5P and RU5P as substrates. The reaction mixtures contained 3.5 </t>
    </r>
    <r>
      <rPr>
        <sz val="10"/>
        <rFont val="Arial"/>
        <family val="2"/>
      </rPr>
      <t>μ</t>
    </r>
    <r>
      <rPr>
        <sz val="10"/>
        <rFont val="Arial"/>
        <family val="0"/>
      </rPr>
      <t xml:space="preserve">moles of RU5P or 2.6 μmoles of X5P, 40 μmoles of Tris buffer, pH 7.5 ... in a total volume of 0.51 ml. Incubation was at 25 </t>
    </r>
    <r>
      <rPr>
        <sz val="10"/>
        <rFont val="Arial"/>
        <family val="2"/>
      </rPr>
      <t>º</t>
    </r>
    <r>
      <rPr>
        <sz val="10"/>
        <rFont val="Arial"/>
        <family val="0"/>
      </rPr>
      <t>C for the time indicated. Then concentrations of buffer and reactants can be calculated.</t>
    </r>
  </si>
  <si>
    <t>(3) Table III (page 1000): The conditions are the same as those described in Fig. 4 with X5P as substrate.</t>
  </si>
  <si>
    <t>(4) According to Fig. 4, equilibrium is reached after 60 min. Therefore, in Fig. 4 and Table III, only the data at time equal to 120 min is at equilibrium condition. Equilibrium concentrations of reactants can be estimated based on Fig. 4 and Table III.</t>
  </si>
  <si>
    <r>
      <t>(5) Assuming the buffer is adjusted by HCl, the pKa of Tris is 8.06 at 25</t>
    </r>
    <r>
      <rPr>
        <sz val="10"/>
        <rFont val="Arial"/>
        <family val="2"/>
      </rPr>
      <t>ºC, [Tris.H+] and [Cl-] can be estimated to be 0.0615 M.</t>
    </r>
  </si>
  <si>
    <r>
      <t xml:space="preserve">9. Since the dissociation constants of K and Na for all the reactants are not available now, we can assume K+ and Na+ is largely freely dissociated. [Na+] = 3*[Na3isocitrate]_0 + 2*[Na2.2-oxoglutarate]_0 = </t>
    </r>
    <r>
      <rPr>
        <sz val="10"/>
        <color indexed="10"/>
        <rFont val="Arial"/>
        <family val="2"/>
      </rPr>
      <t>3E-4</t>
    </r>
    <r>
      <rPr>
        <sz val="10"/>
        <rFont val="Arial"/>
        <family val="0"/>
      </rPr>
      <t xml:space="preserve"> M.</t>
    </r>
  </si>
  <si>
    <r>
      <t>10. From Fig. 2 we can estimate the ∆</t>
    </r>
    <r>
      <rPr>
        <vertAlign val="subscript"/>
        <sz val="10"/>
        <rFont val="Arial"/>
        <family val="2"/>
      </rPr>
      <t>r</t>
    </r>
    <r>
      <rPr>
        <sz val="10"/>
        <rFont val="Arial"/>
        <family val="2"/>
      </rPr>
      <t>H for I = 0.104 for reaction (1) is about 54.46 kJ/mol, and the explanation of the authors in page 220 “the heat of solution of CO2, -4.72 kcal/mole”, ∆</t>
    </r>
    <r>
      <rPr>
        <vertAlign val="subscript"/>
        <sz val="10"/>
        <rFont val="Arial"/>
        <family val="2"/>
      </rPr>
      <t>r</t>
    </r>
    <r>
      <rPr>
        <sz val="10"/>
        <rFont val="Arial"/>
        <family val="2"/>
      </rPr>
      <t>H for reaction (3) is 34.72 kJ/mole.  The authors calculated value is 9.03 kcal/mole = 37.78 kJ/mole</t>
    </r>
    <r>
      <rPr>
        <sz val="12"/>
        <rFont val="Times New Roman"/>
        <family val="1"/>
      </rPr>
      <t>.</t>
    </r>
  </si>
  <si>
    <t>6. From Table 1 and 2 (page 219) we have [CO2], which is concentrations of dissolved CO2.  Then using pK1'=6.4 (page 217), we have [KHCO3].  CO2 + H2O = H2CO3 = H^+ + HCO3^-, K = [H+][HCO3-]/[CO2] = 10^(-6.4). Based on dissolved [CO2], [CO2]_tot can be estimated. Please refer the calculations to the Excel file LonDal1968.xls. The apparent equilibrium constant K_app is recalculated based on [CO2]_tot to keep consistency in our model.</t>
  </si>
  <si>
    <t>(1) Page 34: "After accounting for buffer and reactants, the ionic strength was adjusted by the addition of appropriate amounts of a concentrated potassium chloride solution."</t>
  </si>
  <si>
    <t xml:space="preserve">(2) "Reactions were run in 3 ml cuvettes containing 0.3 ml of 0.25 M NaHCO3, about 0.5 ml of 0.22 M KCl, 0.05 ml of 0.02 M MnSO4, in addition to substrates." So, [NaHCO3]=0.025M, [KCl]=0.0367M. </t>
  </si>
  <si>
    <t>(3) Since for all the reactants K and Na dissociation constants are not known, assume K and Na assume are largely free: [K+] = [K]_tot and [Na+] = [Na]_tot.</t>
  </si>
  <si>
    <t>(4) Page 40: "The final manganese concentration (Mn2+) was 3.5E-4 M." [MnSO4]=3.5E-4 M</t>
  </si>
  <si>
    <t>(5) Veech didn't give the pH values in his table, Goldberg gave pH=7 in his database. Since [NaHCO3] and [CO2] are known, pH can be estimated by [H+], and [H+]=K3*[CO2]/[HCO3-]. Please refer the calculations to the Excel file Veech1968_IDH.xls.</t>
  </si>
  <si>
    <t>(6) The apparent equilibrium constant K_app is recalculated based on [CO2]_tot to keep consistency in our model.</t>
  </si>
  <si>
    <t>(3) Veech didn't give the pH values in his table, Goldberg gave pH=7 in his database. Since [NaHCO3] and [CO2] are known, pH can be estimated by [H+], and [H+]=K3*[CO2]/[HCO3-].</t>
  </si>
  <si>
    <t>(4) The apparent equilibrium constant K_app is recalculated based on [CO2]_tot to keep consistency in our model.</t>
  </si>
  <si>
    <t>(5) The last two data points seem incorrect;  they are not included in the simulation.</t>
  </si>
  <si>
    <r>
      <t xml:space="preserve">(8) </t>
    </r>
    <r>
      <rPr>
        <sz val="10"/>
        <rFont val="Arial"/>
        <family val="0"/>
      </rPr>
      <t>The apparent equilibrium constant K_app is recalculated based on [CO2]_tot to keep consistency in our model.</t>
    </r>
  </si>
  <si>
    <t>phosphoglycerate kinase (EC 2.7.2.3)</t>
  </si>
  <si>
    <t>&amp;</t>
  </si>
  <si>
    <t xml:space="preserve">a) Veech used a total of 0.6 mM MgCl2 assuming that the adenine nuceotides will chelate most of it </t>
  </si>
  <si>
    <t xml:space="preserve">b) I interpreted that the columns of Table III.5 reported total metabolite concentrations given the fact that biochemical assays can only measure the totals </t>
  </si>
  <si>
    <t xml:space="preserve">c) the reported pH was interptreted as negative log of H+ activity </t>
  </si>
  <si>
    <t>d) The total potassium was assumed to be 205 mM, yielding an average ionic strength of 0.247 M</t>
  </si>
  <si>
    <t>Since Cornell and Veech present a much larger K' in their later paper, we didn't use this set of data in our model. (Xin Li)</t>
  </si>
  <si>
    <t>ATP(aq) + D-fructose 6-phosphate(aq) = ADP(aq) + D-fructose 1,6-phosphate(aq)</t>
  </si>
  <si>
    <r>
      <t>5. [</t>
    </r>
    <r>
      <rPr>
        <sz val="10"/>
        <rFont val="Symbol"/>
        <family val="1"/>
      </rPr>
      <t>S</t>
    </r>
    <r>
      <rPr>
        <sz val="10"/>
        <rFont val="Arial"/>
        <family val="2"/>
      </rPr>
      <t>Na</t>
    </r>
    <r>
      <rPr>
        <vertAlign val="superscript"/>
        <sz val="10"/>
        <rFont val="Arial"/>
        <family val="2"/>
      </rPr>
      <t>+</t>
    </r>
    <r>
      <rPr>
        <sz val="10"/>
        <rFont val="Times New Roman"/>
        <family val="1"/>
      </rPr>
      <t xml:space="preserve">] </t>
    </r>
    <r>
      <rPr>
        <sz val="10"/>
        <rFont val="Arial"/>
        <family val="2"/>
      </rPr>
      <t>= 2*[</t>
    </r>
    <r>
      <rPr>
        <sz val="10"/>
        <rFont val="Symbol"/>
        <family val="1"/>
      </rPr>
      <t>S</t>
    </r>
    <r>
      <rPr>
        <sz val="10"/>
        <rFont val="Arial"/>
        <family val="2"/>
      </rPr>
      <t>H6P](initial) + [</t>
    </r>
    <r>
      <rPr>
        <sz val="10"/>
        <rFont val="Symbol"/>
        <family val="1"/>
      </rPr>
      <t>S</t>
    </r>
    <r>
      <rPr>
        <sz val="10"/>
        <rFont val="Arial"/>
        <family val="2"/>
      </rPr>
      <t>ADP](initial) + 2*[</t>
    </r>
    <r>
      <rPr>
        <sz val="10"/>
        <rFont val="Symbol"/>
        <family val="1"/>
      </rPr>
      <t>S</t>
    </r>
    <r>
      <rPr>
        <sz val="10"/>
        <rFont val="Arial"/>
        <family val="2"/>
      </rPr>
      <t xml:space="preserve">ATP](initial). (This assumes added H6P is sodium salt and/or sodium and barium have similar dissociation properties for the reactants used here.) </t>
    </r>
  </si>
  <si>
    <r>
      <t>7.</t>
    </r>
    <r>
      <rPr>
        <sz val="7"/>
        <rFont val="Arial"/>
        <family val="2"/>
      </rPr>
      <t xml:space="preserve"> </t>
    </r>
    <r>
      <rPr>
        <sz val="10"/>
        <rFont val="Arial"/>
        <family val="2"/>
      </rPr>
      <t>The apparent equilibrium Ks are from Table IV and Table VII.</t>
    </r>
  </si>
  <si>
    <t>PR: Xin Li &amp; D. Beard</t>
  </si>
  <si>
    <t>isocitrate(aq) = citrate(aq)</t>
  </si>
  <si>
    <t>carbonate +</t>
  </si>
  <si>
    <t xml:space="preserve">polarimetry &amp; </t>
  </si>
  <si>
    <t>aconitrate hydratase (EC 4.2.1.3)</t>
  </si>
  <si>
    <t>bicarbonate</t>
  </si>
  <si>
    <t>manometry</t>
  </si>
  <si>
    <t xml:space="preserve">triethanolamine </t>
  </si>
  <si>
    <t>1. The triethanolamine buffers were prepared from triethanolamine hydrochloride by adding saturated sodium hydroxide.</t>
  </si>
  <si>
    <t>Cofactor: MgCl2</t>
  </si>
  <si>
    <t xml:space="preserve">4. Assume that the same I will have the same sodium concentration </t>
  </si>
  <si>
    <t>GTP(aq) + succinate(aq) + CoA(aq) = GDP(aq) + phosphate(aq) + succinyl-CoA(aq)</t>
  </si>
  <si>
    <t>[Na+]/mM</t>
  </si>
  <si>
    <t xml:space="preserve">Tris(0.1M) + </t>
  </si>
  <si>
    <t>fluorimetry &amp;</t>
  </si>
  <si>
    <t>succinate-CoA ligase (GDP forming)</t>
  </si>
  <si>
    <t>acetic acid</t>
  </si>
  <si>
    <t>2. Only acid groups with a pKa between 5 and 9 have been considered</t>
  </si>
  <si>
    <t>(EC 6.2.1.4)</t>
  </si>
  <si>
    <t>3. GTP and GDP corresponding constants have been substituted by ATP and ADP</t>
  </si>
  <si>
    <t>4. The trials with the question mark have been excluded from the calculation of K in original paper</t>
  </si>
  <si>
    <t>fumarate(aq) + H2O(l) = (S)-malate(aq)</t>
  </si>
  <si>
    <t>phosphate(0.067M)</t>
  </si>
  <si>
    <t>1. The results come from Masey's paper Fig. 12, not Fig. 1</t>
  </si>
  <si>
    <t>sodium phosphate</t>
  </si>
  <si>
    <t xml:space="preserve">(1.) fumarate is added as sodium fumarate; malate is added as disodium l-malate (page 1921).  </t>
  </si>
  <si>
    <t>a)</t>
  </si>
  <si>
    <t xml:space="preserve">(2.) Dataset a) comes from Figure 1. In the note of Figure 1, the authors mentioned that "ionic strength equal to 0.006 plus 2.2 times the phosphate concentration".   The ionic strength recalculated according to this statement (shown in the file BockAlberty1953.xls) is not consistent with that given by Goldberg.  </t>
  </si>
  <si>
    <t>(3.) Dataset a): Since [fumarate]_0 and [malate]_0 are not known, [Na+] is computed just based on the concentration of buffer.</t>
  </si>
  <si>
    <t>c)</t>
  </si>
  <si>
    <t>phosphate(0.05M)</t>
  </si>
  <si>
    <t>acetate(0.2M)</t>
  </si>
  <si>
    <t>(3) Please refer the calculation to the Matlab codes and Excel file GuynnGelberg1973_citrate_synthase.xls.</t>
  </si>
  <si>
    <r>
      <t xml:space="preserve">(1.) PG2 and PG3 are added as trisodium salts (page 491), ATP and NADH are added as the sodium salts (page 492).  </t>
    </r>
    <r>
      <rPr>
        <sz val="10"/>
        <color indexed="10"/>
        <rFont val="Arial"/>
        <family val="2"/>
      </rPr>
      <t>PG2 (3 mM) was incubated in 3 ml of buffer (page 492).   [PG2]_0=3 mM   [Na+]=9 mM &amp; in Table 2 P 495 the total P2G+P3G is variable</t>
    </r>
  </si>
  <si>
    <t>phosphate(0.098M)</t>
  </si>
  <si>
    <t>Lawson, J.W. and R.L. Veech, Effects of pH and free Mg2+ on the Keq of the creatine kinase reaction and other phosphate hydrolyses and phosphate transfer reactions. Journal of Biological Chemistry, 1979. 254(14): p. 6528-37.</t>
  </si>
  <si>
    <t>(2) For pH = 6.99, assume all the EDTA exists as H4(EDTA). So we can estimate the ionic strength before adding KCl.</t>
  </si>
  <si>
    <t>Cofactors: MgCl2 and ZnCl2</t>
  </si>
  <si>
    <t>PR: Kalyan Vinnakota &amp; Xin Li</t>
  </si>
  <si>
    <t>enzymatic assay</t>
  </si>
  <si>
    <t>&amp; spectrophotometry</t>
  </si>
  <si>
    <t>&amp; 6-phosphogluconolactonase</t>
  </si>
  <si>
    <t>(EC 3.1.1.31)</t>
  </si>
  <si>
    <t>Casazza, J.P. and R.L. Veech, The interdependence of glycolytic and pentose cycle intermediates in ad libitum fed rats. Journal of Biological Chemistry, 1986. 261(2): p. 690-8.</t>
  </si>
  <si>
    <r>
      <t xml:space="preserve">(1) Glucose 6-phosphate dehydrogenase equilibrium determinations were done … at 38 </t>
    </r>
    <r>
      <rPr>
        <sz val="10"/>
        <rFont val="Arial"/>
        <family val="2"/>
      </rPr>
      <t>º</t>
    </r>
    <r>
      <rPr>
        <sz val="10"/>
        <rFont val="Arial"/>
        <family val="0"/>
      </rPr>
      <t>….No attempt was made to correct for ionic strength or to assess the effect of free Mg2+ in this reaction." (Page 696)</t>
    </r>
  </si>
  <si>
    <t>(3) Table VII gave the initial and final conditions of the reaction (page 698).</t>
  </si>
  <si>
    <t>Ionic strength could not be solved for values other than 0.3</t>
  </si>
  <si>
    <t>(3.) 3 ml NaHCO3 is added and 5% CO2 served as buffer (page 78).  But the concentration of NaHCO3 was missing.  According to the NaHCO3 used in other experiments, I guess the missing value could be 0.01M or 0.03M.  Assuming it was 0.03M here. The total volume is 100 ml.  Then [NaHCO3]=0.03*3/100=0.0009M.</t>
  </si>
  <si>
    <t>(4.) Ic is estimated based on [fumarate2-] and [NaHCO3].</t>
  </si>
  <si>
    <t>(S)-malate(aq) + NAD(aq) = oxaloacetate(aq) + NADH(aq)</t>
  </si>
  <si>
    <t>[glycine.H+]=0.0024</t>
  </si>
  <si>
    <t>malate dehydrogenase (EC 1.1.1.37)</t>
  </si>
  <si>
    <t xml:space="preserve">2. I also asumed that the concentrations of free divalent cations Ca and Mg are zero due to the inclusion of 5 mM EDTA in the viscosogenic buffers </t>
  </si>
  <si>
    <t>spectrophotometry;</t>
  </si>
  <si>
    <t>glycerol(10 mass percent)</t>
  </si>
  <si>
    <t>3. Only the first entry with no viscosity and dielectric constant changes was considered for this calculation. The remaining entries may be ignored given our model limitations in not being able to account for the effect of dielectric constant changes due to glycerol on the reaction equilibria.</t>
  </si>
  <si>
    <t>glycerol(18 mass percent)</t>
  </si>
  <si>
    <t>glycerol(27 mass percent)</t>
  </si>
  <si>
    <t>glycerol(34 mass percent)</t>
  </si>
  <si>
    <t>glycerol(36 mass percent)</t>
  </si>
  <si>
    <t>poly(ethylene glycol)(18 mass percent)</t>
  </si>
  <si>
    <t>2-propanol(14 mass percent)</t>
  </si>
  <si>
    <t>D-glyceraldehyde 3-phosphate(aq) + ADP(aq) + NAD(aq) + orthophosphate(aq) = 3-phospho-D-glycerate(aq) + ATP(aq) + NADH(aq)</t>
  </si>
  <si>
    <t xml:space="preserve">glyceraldehyde-3-phosphate </t>
  </si>
  <si>
    <t>dehydrogenase (EC 1.2.1.12)</t>
  </si>
  <si>
    <t>PR: Kalyan Vinnakota</t>
  </si>
  <si>
    <t xml:space="preserve">(2.) Assume pK for tris is 8.072, yielding [imidazole.H+] = [HCl] = 0.0541. </t>
  </si>
  <si>
    <t>PR: Fan Wu</t>
  </si>
  <si>
    <t xml:space="preserve"> PR: Xin Li</t>
  </si>
  <si>
    <t xml:space="preserve"> PR : Xin Li</t>
  </si>
  <si>
    <t xml:space="preserve">Cofactor: </t>
  </si>
  <si>
    <t>MgCl2(0.0006M)</t>
  </si>
  <si>
    <t>2-phospho-D-glycerate(aq) = 3-phospho-D-glycerate(aq)</t>
  </si>
  <si>
    <t xml:space="preserve">phosphoglycerate mutase </t>
  </si>
  <si>
    <t>imidazole(0.0333M)</t>
  </si>
  <si>
    <t>phosphate (0.02 M)</t>
  </si>
  <si>
    <r>
      <t xml:space="preserve">(1) In the notation of Fig. 1 (page 423), the authors mentioned " The reaction mixture (final volume, 3ml) contained initially 0.26 mM ATP, 0.85 mM 3-phosphoglycerate, 0.19 mM ADP, 0.12 mM glyceraldehyde 3-phosphate, 0.16 mM NAD+, 20 mM phosphate buffer, KCl to a final I of 0.25 M ... The final pH was 7.0. ... reaction temperature 37 </t>
    </r>
    <r>
      <rPr>
        <sz val="10"/>
        <rFont val="Arial"/>
        <family val="2"/>
      </rPr>
      <t>ºC." Assume the phosphate buffer is potassium phosphate. Therefore, total conc. of K+ ([K+]_tot) can be setimated.</t>
    </r>
  </si>
  <si>
    <t>Meer, R.v.d., et al., Relationship between Oxygen Uptake of Perifused Rat-Liver Cells and the Cytosolic Phosphorylation State Calculated from Indicator Metabolites and a Redetermined Equilibrium Constant. European Journal of Biochemistry, 1978. 84(2): p. 421-8.</t>
  </si>
  <si>
    <t xml:space="preserve">(2) "Added Mg2+ was varied from 0 to 5 mM" (page 422), and free [Mg2+] can be estimated from Fig. 2. pMg = -log([Mg2+]). </t>
  </si>
  <si>
    <t xml:space="preserve">(2.) Table 1 (page 494) is absent of Mg2+. But there are three set of data (shaded) using KCl to adjust I=0.3.  Compared data of I=0.3 with other data of I=0.065 in Table 1, we can assume the added I_KCl = 0.3-0.065=0.235, so 0.5*([K+]+[Cl-])=[K+]=0.235 M </t>
  </si>
  <si>
    <t>(EC 5.4.2.1)</t>
  </si>
  <si>
    <t>(3.) Table 2 (page 495) gave the free [Mg2+]</t>
  </si>
  <si>
    <t>Tris(0.0333M)</t>
  </si>
  <si>
    <t>pKa value for the buffer: maleate=6.24, imidazole=6.95, Tris=8.06</t>
  </si>
  <si>
    <t>(2.) potassium phosphate 0.025M, according to the pH values, we can have [K2HPO4] and [KH2PO4]; assuming that I_tot=I_buffer+I_KCl, the added [KCl] can be estimated, then [K+]_tot can be calculated, as shown in Excel file Guynn1982.xls.</t>
  </si>
  <si>
    <t>α-ketoglutarate + COAS + NAD + H2O = succinyl-CoA + NADH + CO2_tot</t>
  </si>
  <si>
    <t>α-ketoglutarate dehydrogenase</t>
  </si>
  <si>
    <t>succinate + coQ = coQH2 + fumarate</t>
  </si>
  <si>
    <t>succinate dehydrogenase</t>
  </si>
  <si>
    <t xml:space="preserve">pyruvate + COAS + NAD + H2O = CO2_tot + acetyl-CoA + NADH </t>
  </si>
  <si>
    <t>pyruvate dehydrogenase</t>
  </si>
  <si>
    <t>no buffer</t>
  </si>
  <si>
    <r>
      <t xml:space="preserve">(2.) 25ml 0.2 M glycine with </t>
    </r>
    <r>
      <rPr>
        <sz val="10"/>
        <color indexed="10"/>
        <rFont val="Arial"/>
        <family val="2"/>
      </rPr>
      <t>4.4ml</t>
    </r>
    <r>
      <rPr>
        <sz val="10"/>
        <rFont val="Arial"/>
        <family val="0"/>
      </rPr>
      <t xml:space="preserve"> 0.2 M NaOH and dilute with DI to make a 100ml solution with pH=9 (http://wiki.answers.com/Q/How_do_you_prepare_glycine_sodium_hydroxide_buffer_pH_9.2_1M), then we can have the concentration in the buffer [glycine]=0.05 M, [NaOH]=8.8E-3 M. This paper used 0.3ml sodium-hydroxide glycocoll (i.e. glycine) buffer (pH=9) and the total volume of the reaction mixture is 1ml (page 667).  So we can get [glycine]_tot=0.015 M, [NaOH]_tot_buffer=2.64E-3 M.  [Na+]_buffer</t>
    </r>
    <r>
      <rPr>
        <sz val="10"/>
        <rFont val="Arial"/>
        <family val="2"/>
      </rPr>
      <t>=2.64E-3, [glycine.OH-]=2.64E-3 M.  I_buffer = 0.5*([Na+]+[glycine.OH-] = 2.64E-3.</t>
    </r>
  </si>
  <si>
    <r>
      <t>sodium</t>
    </r>
    <r>
      <rPr>
        <sz val="10"/>
        <rFont val="Arial"/>
        <family val="2"/>
      </rPr>
      <t xml:space="preserve"> maleate(0.0333M)</t>
    </r>
  </si>
  <si>
    <t>Cofactor: MnSO4(0.00035M)</t>
  </si>
  <si>
    <t>(1.) In the note of Tble III (page 20), the ionic strength was adjusted to 0.25 M with KCl, [PG3]_0=2 mM and [PG2]_0=1 mM.  The author just mentioned PG2 and PG3 were obtained from Sigma, didn't mentioned they are barium salt or sodium salt.  Here I assume they are not sodium salt.</t>
  </si>
  <si>
    <t>(3.) According to the total concentration given in Table III, free ion concentration can be calculated, as shown in Excel file Guynn1982.xls.  The calculated [Mg2+] is larger than [Mg2+] listed in Table III.</t>
  </si>
  <si>
    <t>isocitrate(aq) + NADP(aq) + H2O(aq) = 2-oxoglutarate(aq) + NADPH(aq) + carbon dioxide(aq)</t>
  </si>
  <si>
    <t xml:space="preserve">sodium phosphate (0.01M) </t>
  </si>
  <si>
    <t>(1.) pH titration is assumed to be done at reported temperature. Assume pK for Tris of 8.072 (Table I, page 3665); Total Tris varies according to Table II in the paper (2.) [Cl-] computed from MgCl2 (page 3666) and Tris.H+ concentrations; (3.) Hexose-6P added as disodium salts in the range 34-55 mM (Table II, page 3666). We take average = 44.5 mM, so Na_tot = 0.089 M; (4.) Since pK_Na is lack of for G6P and F6P, we assume all Na+ are freely dissociated; (5.) Since H6P is the mixture of G6P and F6P in the experiment, we assum pK_H = 5.95 and pK_Mg = 2.1 for H6P, which is the average value of those of G6P and F6P. Please refer to file TewariSteckler1988_2.xls. PR: D. Beard &amp; X. Li</t>
  </si>
  <si>
    <t xml:space="preserve">Substrate concentrations are much smaller when compared to buffer ion concentrations with a max total substrate of 135 micromolar. Therefore, I assume minimal impact of substrate concentrations on free ion concentrations. Ratio of monobasic to dibasic sodium phosphate was calculated from the Henderson-Hasselbach equation. The sodium phosphate is assumed to be fully dissociable (crude approximation).  PR: Kalyan Vinnakota </t>
  </si>
  <si>
    <t>triose-phosphate isomerase (EC 5.3.1.1)</t>
  </si>
  <si>
    <t>fumarate hydratase (EC 4.2.1.2)</t>
  </si>
  <si>
    <t xml:space="preserve">(1) Table II (page 9) lists 6 trials data, here only 3 trials data starting with TPN (NADP) and DPNH (NADH) are shown, since the authors said " The slightly lower values obtained in starting with TPNH and DPN could be accounted for by failure to reach complete equilibrium.". </t>
  </si>
  <si>
    <t>(2) The authors didn't give the concentration of the phosphate buffer. Since all the other concentrations of buffer in this paper is 0.1M, I assume for this reaction the buffer concentration is also 0.1M, and assume it is sodium phosphate buffer.</t>
  </si>
  <si>
    <r>
      <t xml:space="preserve">(2) At pH 7.2, "the reaction resulted in equilibrium a. Equilibria b, c, and d were attained after further additions of 5 </t>
    </r>
    <r>
      <rPr>
        <sz val="10"/>
        <rFont val="Symbol"/>
        <family val="1"/>
      </rPr>
      <t>m</t>
    </r>
    <r>
      <rPr>
        <sz val="10"/>
        <rFont val="Arial"/>
        <family val="0"/>
      </rPr>
      <t xml:space="preserve">M of L-malate, 5 mM of L-malate, and 300 mM of citrate, respectively." </t>
    </r>
  </si>
  <si>
    <t>(4) Please refer the calculation to file SternOchoa1952.xls.</t>
  </si>
  <si>
    <r>
      <t xml:space="preserve">(1) In the note of Table III, at pH 7.2 and 22 </t>
    </r>
    <r>
      <rPr>
        <sz val="10"/>
        <rFont val="Arial"/>
        <family val="2"/>
      </rPr>
      <t>º</t>
    </r>
    <r>
      <rPr>
        <sz val="10"/>
        <rFont val="Arial"/>
        <family val="0"/>
      </rPr>
      <t>C "the reaction mixture contained initially potassium phosphate buffer (0.025M), MgCl2 (0.003M), potassium citrate (16.7E-3M), potassium L-malate (0.167E-3M)".  (page 317)</t>
    </r>
  </si>
  <si>
    <t>ATP(aq) + H2O(aq) = ADP(aq) + orthophosphate(aq)</t>
  </si>
  <si>
    <t>KCl(2E-7M)</t>
  </si>
  <si>
    <t>Meyerhof, O. and R. Junowicz-Kocholaty, THE EQUILIBRIA OF ISOMERASE AND ALDOLASE, AND THE PROBLEM OF THE PHOSPHORYLATION OF GLYCERALDEHYDE PHOSPHATE. Journal of Biological Chemistry, 1943. 149(1): p. 71-92.</t>
  </si>
  <si>
    <t>Blacklow, S.C., et al., Triosephosphate isomerase catalysis is diffusion controlled. Biochemistry, 2002. 27(4): p. 1158-65.</t>
  </si>
  <si>
    <t>Utter, M.F. and C.H. Werkman, Occurrence of the Aldolase and Isomerase Equilibria in Bacterial Metabolism. J. Bacteriol., 1941. 42(5): p. 665-76.</t>
  </si>
  <si>
    <t>Veech, R.L., Measurement of Respiratory Metabolism in Animal Tissues. 1968, Oxford University.</t>
  </si>
  <si>
    <t>Clarke, J.B., M. Birch, and H.G. Britton, The equilibrium constant of the phosphoglyceromutase reaction. Biochem. J., 1974. 139(3): p. 491-7.</t>
  </si>
  <si>
    <t>Guynn, R.W., Equilibrium constants under physiological conditions for the reactions of the nonphosphorylated pathway of -serine biosynthesis. Archives of Biochemistry and Biophysics, 1982. 218(1): p. 14-25.</t>
  </si>
  <si>
    <t>Wold, F. and C.E. Ballou, STUDIES ON THE ENZYME ENOLASE. Journal of Biological Chemistry, 1957. 227(1): p. 301-12.</t>
  </si>
  <si>
    <t>McQuate, J.T. and M.F. Utter, Equilibrium and Kinetic Studies of the Pyruvic Kinase Reaction. Journal of Biological Chemistry, 1959. 234(8): p. 2151-7.</t>
  </si>
  <si>
    <t>Guynn, R.W., H.J. Gelberg, and R.L. Veech, Equilibrium Constants of the Malate Dehydrogenase, Citrate Synthase, Citrate Lyase, and Acetyl Coenzyme A Hydrolysis Reactions under Physiological Conditions. Journal of Biological Chemistry, 1973. 248(20): p. 6957-65.</t>
  </si>
  <si>
    <t>Krebs, H.A., The equilibrium constants of the fumarase and aconitase systems. Biochem. J., 1953. 54(1): p. 78-82.</t>
  </si>
  <si>
    <t>Blair, J.M., Magnesium and the Aconitase Equilibrium: Determination of Apparent Stability Constants of Magnesium Substrate Complexes from Equilibrium Data. European Journal of Biochemistry, 1969. 8(2): p. 287-91.</t>
  </si>
  <si>
    <t>Londesborough, J.C. and K. Dalziel, The equilibrium constant of the isocitrate dehydrogenase reaction. Biochem. J., 1968. 110(2): p. 217-22.</t>
  </si>
  <si>
    <t>Lynn, R. and R.W. Guynn, Equilibrium constants under physiological conditions for the reactions of succinyl coenzyme A synthetase and the hydrolysis of succinyl coenzyme A to coenzyme A and succinate. Journal of Biological Chemistry, 1978. 253(8): p. 2546-53.</t>
  </si>
  <si>
    <t>Bock, R.M. and R.A. Alberty, Studies of the Enzyme Fumarase. I. Kinetics and Equilibrium. Journal of the American Chemical Society, 2002. 75(8): p. 1921-5.</t>
  </si>
  <si>
    <t>Massey, V., Studies on fumarase. III. The effect of temperature. Biochem. J., 1953. 53(1): p. 72-9.</t>
  </si>
  <si>
    <t>Burton, K. and T.H. Wilson, The free-energy changes for the reduction of diphosphopyridine nucleotide and the dehydrogenation of L-malate and L-glycerol 1-phosphate. Biochem. J., 1953. 54(1): p. 86-94.</t>
  </si>
  <si>
    <r>
      <t xml:space="preserve">(2) Table III.3: "The reactions was carried out in 3 ml cuvettes in 0.25 mM NaHCO3, 5% CO2 gas; 0.2 </t>
    </r>
    <r>
      <rPr>
        <sz val="10"/>
        <rFont val="Arial"/>
        <family val="2"/>
      </rPr>
      <t>μ</t>
    </r>
    <r>
      <rPr>
        <sz val="10"/>
        <rFont val="Arial"/>
        <family val="0"/>
      </rPr>
      <t xml:space="preserve">M MnCl2 and KCl where needed" So, [NaHCO3]=0.025M, [KCl]=2e-7 M. </t>
    </r>
  </si>
  <si>
    <t>(1.) Free Mg is reported as 4 mM in paper (total MgCl2 is 6.94 mM); (2.) 0.033 Tris yields 0.0179 M Tris.H+ and HCl; (3.) [K+] is computed from 50 mM added KCl; (4.) [Cl-] concentration includes MgCl2, HCl, and KCl. (5.) F6P and FDP were added as the di- and tri-sodium salts (2 mM each). (6.) ADP and ATP were added as the disodium salts (2 mM each); so Na_tot can be calculated. (7.) From paper at equilibrium points, [free F6P] ~ micromolar, [free ATP] ~ micromolar, [free FDP] ~ 0.69 mM (assuming 41% of average total conc.), [free ADP] ~ 0.20 mM (assuming 12% of the average total.); these numbers come from the percentages estimated on page 7854 and the concentrations reported in Table III. (8.) Other contributors to ionic strength are 6 mM (NH4)2.SO4, which is assumed to be fully dissociated and free.  PR: D. Beard &amp; X. Li</t>
  </si>
  <si>
    <t>(2.) 10 mM sodium phosphate buffer, pH 7, KCl to adjust I to 0.25 (page 839).  pK of phosphate (Pi) is 6.78 at T=298.15 K, I=0.1 M, doing ionic strength and temperature correction of pK to obtain the new pK values: pK=6.6047 (T=311.15 K, I=0.25 M). So we can estimate [NaH2PO4]=2.87E-3 M and [Na2HPO4]=7.13E-3 M. We can have [Na+]=1.71E-2 M. I_buffer=0.5*([Na+]+[[H2PO4-]+[HPO42-]*4=2.43E-3.  Then we can estimate the added [KCl], as shown in file VeechRaijman1969.xls.</t>
  </si>
  <si>
    <t>D-glucose 6-phosphate(aq) + H2O(l) = D-glucose(aq) + orthophosphate(aq)</t>
  </si>
  <si>
    <t>Ic/M</t>
  </si>
  <si>
    <t>K'</t>
  </si>
  <si>
    <t>∆rH'_0/(kJ/mol)</t>
  </si>
  <si>
    <t>alkaline phosphatase (EC 3.1.3.1)</t>
  </si>
  <si>
    <t>(1) The reaction solution is 20 ml, so we can calculate the reactant initial concentrations based on their moles. (page 13)</t>
  </si>
  <si>
    <t>Atkinson, M.R., E. Johnson, and R.K. Morton, Equilibrium constants of phosphoryl transfer from C-1 to C-6 of alpha-D-glucose 1-phosphate and from glucose 6-phosphate to water. Biochem. J., 1961. 79: p. 12-5.</t>
  </si>
  <si>
    <t>Cofactor: MgCl2(0 - 0.005M)</t>
  </si>
  <si>
    <t xml:space="preserve">(2) In page 13, the authors mentioned "Solutions of sodium phoaphate (mono- and di-hydrogen forms) were mixed to given pH 7.", so, sodium phosphate is the buffer.  However, the buffer concentration wasn't given directly in the paper. </t>
  </si>
  <si>
    <t>(3) Since orthophosphate is one reactant and its initial concentration is analyzed and given independently, we can assume this initial concentration is also the buffer concentration.  Therefore, the sodium phosphate buffer is 0.165, 0.25, 0.245, 0.24 and 0.165 M.</t>
  </si>
  <si>
    <t xml:space="preserve">(4) In MATERIALS part, the authors mentioned glucose 6-phosphate is barium salt, and "When necessary, barium salts were converted into sodium salts before use.", so the glucose 6-phosphate in the solution is the sodium glucose 6-phosphate. </t>
  </si>
  <si>
    <t>(5) Please refer the calculations to Excel file Atkinson1961.xls.</t>
  </si>
  <si>
    <t>Tris + HCl (0.005M)</t>
  </si>
  <si>
    <t>gas chromatography</t>
  </si>
  <si>
    <t>(1). The reactant is either fumaric acid or malic acid (Table 2, page 191), and the buffer is Tris-HCl. There is no information about any metal cations involved in the reaction solution. So we assume all the metal cations are 0 here.</t>
  </si>
  <si>
    <t>Gajewski, E., R.N. Goldberg, and D.K. Steckler, Thermodynamics of the conversion of fumarate to l-(-)-malate. Biophysical Chemistry, 1985. 22(3): p. 187-95.</t>
  </si>
  <si>
    <t>Tris + HCl (0.01M)</t>
  </si>
  <si>
    <t>Tris + HCl (0.05M)</t>
  </si>
  <si>
    <t>(3.) Based on the statement "Addition of 5 mM Mg2+ had no effect on either constant, but with 50 mM Mg2+, K_aldolase decreased to 0.56±0.02*1E-4 M (page 839)." The average K' value in Table 1 is 0.60E-4, close to 0.56E-4, so I assume [Mg]_tot=50 mM here.  Then free ion concentrations can be calculated based on the total concentration listed in Table 1, as shown in Excel file VeechRaijman1969.xls.</t>
  </si>
  <si>
    <t>(4.) According to pKa=6.78 for phosphate at I=0.1 M and pH=7.3, after doing ionic strength correction for pKa based on I, pH = pKa + log([HPO4^2-]/[H2PO4^-]), we can calculate [Na+].</t>
  </si>
  <si>
    <t>(6.) Dataset c): Assuming the phosphate buffer is sodium phosphate buffer.  pH = pKa + log([HPO4^2-]/[H2PO4^-]), pKa=6.78 at I=0.1M, [PO4]_tot = 0.05M, then [Na+] can be calculated to be 0.0884M.</t>
  </si>
  <si>
    <t>(7.) Assume acetate buffer is composed by acetic acid and sodium acetate, pH = pKa + log([CH3COO^-]/[CH3COOH]), pKa=4.76, [CH3COO^-]_tot = 0.2M, then [Na+] = [CH3COONa] can be calculated to be 0.1171M</t>
  </si>
  <si>
    <t>(2.) 50 ml. 0.100 M fumarate is added to the solution; the total volume is 100 ml (page 78).  So [fumarate2-]=0.05M.</t>
  </si>
  <si>
    <t>Buffer: glycine(0.0027M), Assuming the buffer is adjusted by HCl</t>
  </si>
  <si>
    <r>
      <t>Buffer: pyrophosphate</t>
    </r>
    <r>
      <rPr>
        <sz val="10"/>
        <rFont val="Arial"/>
        <family val="0"/>
      </rPr>
      <t xml:space="preserve"> </t>
    </r>
    <r>
      <rPr>
        <sz val="10"/>
        <color indexed="10"/>
        <rFont val="Arial"/>
        <family val="2"/>
      </rPr>
      <t xml:space="preserve">(0.0055M) </t>
    </r>
    <r>
      <rPr>
        <sz val="10"/>
        <rFont val="Arial"/>
        <family val="2"/>
      </rPr>
      <t>(P2O7^4-), Assuming the buffer is adjusted by HCl</t>
    </r>
  </si>
  <si>
    <t>(1.) Based on the note of Figure 6 (page 5352), "The reaction mixture contained 50 mM pyrophosphate, 1.97 mM DPN (NAD), 0.1 mM oxaloacetate, 0.04 mM DPNH (NADH), 0.1 mM EDTA, and 1.14 mM L-malate-2-d in 3.0 ml volume, [MAL^2-] and [OAA^2-] can be calculated, as shown in file SchimerlikRife1975.xls.  (2.) Assuming the buffer is adjusted by HCl, [PPi.H+]=0.0295.  (3.) PR: Xin Li</t>
  </si>
  <si>
    <r>
      <t>PR: Feng Qi (</t>
    </r>
    <r>
      <rPr>
        <sz val="10"/>
        <color indexed="14"/>
        <rFont val="Arial"/>
        <family val="2"/>
      </rPr>
      <t>no significent change, 0825</t>
    </r>
    <r>
      <rPr>
        <sz val="10"/>
        <rFont val="Arial"/>
        <family val="0"/>
      </rPr>
      <t>)</t>
    </r>
  </si>
  <si>
    <t>The original paper only provides equilibrium constants and reports no reactant concentrations. Thus ionic species of metabolites are ignored when computing free ion concentrations.</t>
  </si>
  <si>
    <t>PR: Fan Wu and Xin Li</t>
  </si>
  <si>
    <t>Note: On the page 6958 in the original paper, magesium chloride is indicated as one of reagents. Thus MgCl2 is assumed to be used to adjust total Mg concentraition.</t>
  </si>
  <si>
    <t xml:space="preserve">2. sodium chloride or tetramethylammonium chloride was added to bring the ionic strength to some specified value (page 288). </t>
  </si>
  <si>
    <r>
      <t xml:space="preserve">3. The term </t>
    </r>
    <r>
      <rPr>
        <sz val="10"/>
        <color indexed="10"/>
        <rFont val="Arial"/>
        <family val="2"/>
      </rPr>
      <t>K(app)0</t>
    </r>
    <r>
      <rPr>
        <sz val="10"/>
        <rFont val="Arial"/>
        <family val="0"/>
      </rPr>
      <t>, 'apparent equilibrium constant'</t>
    </r>
    <r>
      <rPr>
        <sz val="10"/>
        <color indexed="10"/>
        <rFont val="Arial"/>
        <family val="2"/>
      </rPr>
      <t>_0</t>
    </r>
    <r>
      <rPr>
        <sz val="10"/>
        <rFont val="Arial"/>
        <family val="0"/>
      </rPr>
      <t xml:space="preserve">, which means the equilibrium constant at zero magnesium concentration (page 287). </t>
    </r>
  </si>
  <si>
    <t>Table 1 (page 289):</t>
  </si>
  <si>
    <t>Table 2 (page 289):</t>
  </si>
  <si>
    <t>1. Citrate is added as trisodium citrate (page 287), we know that [CIT]_ini = 0.001 M ( the note of Table 2), so [Na+] = 3*[CIT]_ini = 0.003 M</t>
  </si>
  <si>
    <t>2. The specified ionic strength is achieved by adding sodium chloride or tetramethylammonium chloride with different total magnesium concentration. Based on maxium MgCl2 added, the maxium ionic strength will be around 0.036. The amount of added sodium can not bee calculated.</t>
  </si>
  <si>
    <t>Figure 1 (page 289): Curve A, B and C</t>
  </si>
  <si>
    <t>2. [Mg] listed by Goldberg is the total concentratoin.  Based on the total concentrations listed in Table 2, free [Mg2+] can be calculated, as shown in Excel file Blair1969.xls.</t>
  </si>
  <si>
    <t>1. [Mg] listed by Goldberg is the total concentratoin.  Based on Figure 1 (curve A, B and C), free [Mg2+] can be estimated,  as shown in Excel file Blair1969.xls.</t>
  </si>
  <si>
    <t>(2.) pK  of PPi at this range of pH is 9.32 ( http://www.sigmaaldrich.com/life-science/metabolomics/bioultra-reagents/biological-buffers.html ). But we don't know the concentration of the buffer. Based on the buffer concentration provided in the same paper in Table 1 (page 89), we assume here pyrophosphate buffer has the same concentration 5.5E-3 M. I=0.5*([malate2-]*4+[NAD-]+[oxaloacetate2-]*4+[NADH2-]*4+[PPi.H+]+[Cl-])</t>
  </si>
  <si>
    <t xml:space="preserve">potassium </t>
  </si>
  <si>
    <t>phosphate</t>
  </si>
  <si>
    <t>(3) Since the authors didn't give the detailed final concentrations, free [K+] can not be estimated. The listed [K+] here is the total [K].</t>
  </si>
  <si>
    <t>(3) Lack of information for pK values of 1,3-BPG (having pKa1).</t>
  </si>
  <si>
    <t>D-glucose 6-phosphate(aq) + NADP(aq) = D-glucono-1,5-lactone 6-phosphate(aq) + NADPH(aq)</t>
  </si>
  <si>
    <r>
      <t xml:space="preserve">(1) The reaction mixtures contained 0.063 M maleate buffer, pH 6.40, 0.01 M MgCl2, 28 </t>
    </r>
    <r>
      <rPr>
        <sz val="10"/>
        <rFont val="Arial"/>
        <family val="2"/>
      </rPr>
      <t>º</t>
    </r>
    <r>
      <rPr>
        <sz val="10"/>
        <rFont val="Arial"/>
        <family val="0"/>
      </rPr>
      <t>C. (page 76)</t>
    </r>
  </si>
  <si>
    <t>(2) The authors mentioned that "Reaction mixtures were neutralized in the same manner as non-oxidative reaction mixtures" (page 696), but they didn't mention any buffer they used.</t>
  </si>
  <si>
    <t>ATP(aq) + pyruvate(aq) + carbon dioxide(aq) = ADP(aq) + phosphate(aq) + oxaloacetate(aq)</t>
  </si>
  <si>
    <t>potassium phosphate(0.01M)</t>
  </si>
  <si>
    <t>spectrophotometry&amp;</t>
  </si>
  <si>
    <t xml:space="preserve">pyruvate carboxylase </t>
  </si>
  <si>
    <r>
      <t>(1) All equilibria were determined at 25</t>
    </r>
    <r>
      <rPr>
        <sz val="10"/>
        <rFont val="Arial"/>
        <family val="2"/>
      </rPr>
      <t>º</t>
    </r>
    <r>
      <rPr>
        <sz val="10"/>
        <rFont val="Arial"/>
        <family val="0"/>
      </rPr>
      <t xml:space="preserve"> and 0.1 ionic strength. The ionic strength was estimated from the concentration and valence of each ionic species calculated to be present in the initial reaction mixture and any change due to the reaction was insignificant. (Page 5693)</t>
    </r>
  </si>
  <si>
    <t>Wood, H.G., J.J. Davis, and H. Lochmüller, The Equilibria of Reactions Catalyzed by Carboxytransphosphorylase, Carboxykinase, and Pyruvate Carboxylase and the Synthesis of Phosphoenolpyruvate. Journal of Biological Chemistry, 1966. 241(23): p. 5692-704.</t>
  </si>
  <si>
    <t>(EC 6.4.1.1)</t>
  </si>
  <si>
    <t>(2) All salts were of potassium except ATP, ADP. ITP and IDP. (page 5693)</t>
  </si>
  <si>
    <t>(3) The CO2 at a given time was not determined directly but calculated by difference from the original composition of the reaction mixture. … The CO2 at any time was assumed to be equal to the original CO2 minus the oxalacetate formed, or alternatively, the original plus the oxalacetate utilized. (page 5694)</t>
  </si>
  <si>
    <t>(4) Goldberg showed 6 experimental data (Goldberg, R. N.,  J. Phys. Chem. Ref. Data, 1995, 24(6): 1794), but it seems the last three ones are related to reaction phosphoenolpyruvate carboxykinase (Table III in page 5696). So we don't use the last three sets of data shown in Goldberg's database.</t>
  </si>
  <si>
    <t>(5) Table II: the equilibrium values at 15 and 30 min were nearly identical, and the average of these two values was uased as the equilibrium constants (Page 5695). So only the equilibrium data at 15 and 30 min are used in our calculations.</t>
  </si>
  <si>
    <t>(2) "I was initially 0.1." (page 88) Since the authors didn't give the details about reactants equilibrium concentrations, we can't calculate the free ion conc. (including free [Mg2+] and [Na+]), and we can't calculated I based on free ion conc., either. Therefore, here Ic is set to the initial value 0.1,  [Mg2+] and [Na+] is assumed to be equal to the total [Mg] and [Na].</t>
  </si>
  <si>
    <t>(S)-malate(aq) + NADP(aq) + H2O(aq) = pyruvate(aq) + NADPH(aq) + carbon dioxide(aq)</t>
  </si>
  <si>
    <t>isocitrate dehydrogenase (EC 1.1.1.42)</t>
  </si>
  <si>
    <t>bicarbonate(0.25M)</t>
  </si>
  <si>
    <t>NaHCO3(0.025M)</t>
  </si>
  <si>
    <t>malate dehydrogenase (EC 1.1.1.40)</t>
  </si>
  <si>
    <t>Cofactor:</t>
  </si>
  <si>
    <t>MnCl2(2E-7M)</t>
  </si>
  <si>
    <t>(S)-malate(aq) + acetyl-CoA(aq) + NAD(aq) + H2O(l) = citrate(aq) + CoA(aq) + NADH(aq)</t>
  </si>
  <si>
    <t>(0.003M)</t>
  </si>
  <si>
    <t xml:space="preserve"> </t>
  </si>
  <si>
    <t xml:space="preserve">NAD(aq) + NADPH(aq) = NADH(aq) + NADP(aq) </t>
  </si>
  <si>
    <t>NAD(P)+ transhydrogenase (EC 1.6.1.1)</t>
  </si>
  <si>
    <t>ATP(aq) + NAD(aq) = ADP(aq) + NADP(aq)</t>
  </si>
  <si>
    <t>Robbins, E.A. and P.D. Boyer, Determination of the Equilibrium of the Hexokinase Reaction and the Free Energy of Hydrolysis of Adenosine Triphosphate. J. Biol. Chem., 1957. 224(1): p. 121-35.</t>
  </si>
  <si>
    <t>Kahana, S.E., et al., The Kinetics of Phosphoglucoisomerase. Journal of Biological Chemistry, 1960. 235(8): p. 2178-84.</t>
  </si>
  <si>
    <t>Dyson, J.E.D. and E.A. Noltmann, The Effect of pH and Temperature on the Kinetic Parameters of Phosphoglucose Isomerase. Journal of Biological Chemistry, 1968. 243(7): p. 1401-14.</t>
  </si>
  <si>
    <t>Tewari, Y.B., D.K. Steckler, and R.N. Goldberg, Thermodynamics of isomerization reactions involving sugar phosphates. Journal of Biological Chemistry, 1988. 263(8): p. 3664-9.</t>
  </si>
  <si>
    <t>Hanson, R.L., F.B. Rudolph, and H.A. Lardy, Rabbit Muscle Phosphofructokinase. Journal of Biological Chemistry, 1973. 248(22): p. 7852-9.</t>
  </si>
  <si>
    <t>(6) Estimate the ionic strength according to the calculated free ion concentrations.</t>
  </si>
  <si>
    <t>(1)  Assume the buffer and pH are the same as system 1 in Table IV (page 620). so the buffer is 50 μmoles of glycylglycine in a final volume of 2.0 ml, the concentration of the buffer is 5E-5/2E-3=0.025 M. According to Table IV , the initial concentrations of all the reactants can  be calculated.</t>
  </si>
  <si>
    <t>(2) Assuming the buffer is adjusted by HCl, the pKa of glycylglycine at 25 ºC is 8.25, [glycylglycine.H+] and [Cl-] can be estimated to be 0.0204 M.</t>
  </si>
  <si>
    <r>
      <t xml:space="preserve">(3) For Table IV system 2, since equilibrium concentrations are not available, </t>
    </r>
    <r>
      <rPr>
        <b/>
        <sz val="10"/>
        <rFont val="Arial"/>
        <family val="0"/>
      </rPr>
      <t>[Mg2+] is assumed equal to [Mg]_initial</t>
    </r>
    <r>
      <rPr>
        <sz val="10"/>
        <rFont val="Arial"/>
        <family val="0"/>
      </rPr>
      <t xml:space="preserve"> and ionic strength is estimated by the initial concentrations.</t>
    </r>
  </si>
  <si>
    <r>
      <t xml:space="preserve">(1) According to Table III and IV (page 620), the buffer is 50 </t>
    </r>
    <r>
      <rPr>
        <sz val="10"/>
        <rFont val="Arial"/>
        <family val="2"/>
      </rPr>
      <t>μmoles of glycylglycine in a final volume of 2.0 ml, so the concentration of the buffer is 5E-5/2E-3=0.025 M. The initial concentrations of all the reactants can also be calculated, which is listed in the Excel file Datta1961_1.xls.</t>
    </r>
  </si>
  <si>
    <t>(3) Only Table III gives the equilibrium concentrations, we can estimate free [Mg2+] and the ionic strength based on the calculated free ion concentrations.</t>
  </si>
  <si>
    <r>
      <t xml:space="preserve">(4) For Table IV system 1a and 1b, since equilibrium concentrations are not available, </t>
    </r>
    <r>
      <rPr>
        <b/>
        <sz val="10"/>
        <rFont val="Arial"/>
        <family val="0"/>
      </rPr>
      <t>[Mg2+] is assumed equal to [Mg]_initial</t>
    </r>
    <r>
      <rPr>
        <sz val="10"/>
        <rFont val="Arial"/>
        <family val="0"/>
      </rPr>
      <t xml:space="preserve"> and ionic strength is estimated by the initial concentrations.</t>
    </r>
  </si>
  <si>
    <r>
      <t xml:space="preserve">(1) Table IV (page 1880): In a final volume of 1 ml, the following reagents were added: 100 </t>
    </r>
    <r>
      <rPr>
        <sz val="10"/>
        <rFont val="Arial"/>
        <family val="2"/>
      </rPr>
      <t>μ</t>
    </r>
    <r>
      <rPr>
        <sz val="10"/>
        <rFont val="Arial"/>
        <family val="0"/>
      </rPr>
      <t xml:space="preserve">moles of bicarbonate buffer, pH 7.4, 1.6 μmoles of F6P, 1.68 μmoles of E4P. Incubation for 1 hour at 37 </t>
    </r>
    <r>
      <rPr>
        <sz val="10"/>
        <rFont val="Arial"/>
        <family val="2"/>
      </rPr>
      <t>º</t>
    </r>
    <r>
      <rPr>
        <sz val="10"/>
        <rFont val="Arial"/>
        <family val="0"/>
      </rPr>
      <t>C.</t>
    </r>
  </si>
  <si>
    <t>(2) the pKa of bicarbonate(H2CO3) buffer is about 3.7575 at 310 K (Beard, D., 2008), we can estimate [HCO3-] ≈ 0.09998, [H2CO3] = 2.2772E-5</t>
  </si>
  <si>
    <t>(3) According to Table IV, the value of K' = [S7P][GAP]/([E4P][F6P]) at equilibrium should be 0.527202 (using final concentrations to do the calculation). The authors using the concentration differences by mistake. Revise this problem in our calculations.</t>
  </si>
  <si>
    <t>(4) Estimate the ionic strength according to the calculated free ion concentrations.</t>
  </si>
  <si>
    <t>(2) Table III gave the initial and final conditions of the reaction (page 698). Based on the initial concentrations, ionic strength before adding KCl can be estimated; then [KCl] can be calculated according to the I = 0.25 M.</t>
  </si>
  <si>
    <t>(4) Assume that S7P and E4P have the same pK values as R5P’s</t>
  </si>
  <si>
    <t>Total: imidazole (0.05M) with 0.005 M MnSO4</t>
  </si>
  <si>
    <t>#</t>
  </si>
  <si>
    <t>fluorimetry</t>
  </si>
  <si>
    <t>ATP(aq) + pyruvate(aq) = ADP(aq) + phosphoenolpyruvate(aq)</t>
  </si>
  <si>
    <t>Pyruvate kinase</t>
  </si>
  <si>
    <t>ATP4- + Pyruvate- = PEP3- + ADP3- + H+</t>
  </si>
  <si>
    <t>0.05 M Tris buffer with 0.002M MgCl2, 0.067M KCl, and 10 units of pyruvate kinase</t>
  </si>
  <si>
    <t>enzymatic assay &amp;</t>
  </si>
  <si>
    <t>pyruvate kinase (EC 2.7.1.40)</t>
  </si>
  <si>
    <t>B</t>
  </si>
  <si>
    <t>NMR</t>
  </si>
  <si>
    <t>oxaloacetate(aq) + acetyl-CoA(aq) + H2O(l) = citrate(aq) + CoA(aq)</t>
  </si>
  <si>
    <t>potassium phosphate</t>
  </si>
  <si>
    <t>citrate (si)-synthase (EC 4.1.3.7)</t>
  </si>
  <si>
    <t>(0.025M)</t>
  </si>
  <si>
    <t>Cofactor: MgSO4</t>
  </si>
  <si>
    <t>(5.) Dataset b): The y coordinate of x axis and y axis cross point is not shown.  It seems the first pH value in the figure 2 is 4.6, not 4.06.  Since the information of buffer is not given, maybe Dataset b) is not good enough to include in the simulation.</t>
  </si>
  <si>
    <r>
      <t xml:space="preserve">D-glyceraldehyde 3-phosphate(aq) + orthophosphate(aq) + NAD(aq) = </t>
    </r>
    <r>
      <rPr>
        <b/>
        <sz val="10"/>
        <color indexed="10"/>
        <rFont val="Arial"/>
        <family val="2"/>
      </rPr>
      <t>1,3-biphosphoglycerate</t>
    </r>
    <r>
      <rPr>
        <b/>
        <sz val="10"/>
        <rFont val="Arial"/>
        <family val="2"/>
      </rPr>
      <t>(aq) + NADH(aq)</t>
    </r>
  </si>
  <si>
    <t>3. Page 218: Except in experiments on the effect of Mg2+ ion concentration, 0.133 mM MgSO4 was present in all reaction mixtures to supply the essential metal ion for the enzyme.  [MgSO4] = 1.33E-4 M.</t>
  </si>
  <si>
    <t xml:space="preserve">1. ATP is added as disodium salt and ADP added as monosodium salt (page 124); </t>
  </si>
  <si>
    <t>2. H6P purchased as barium salt. The labeled H6P was “precipitated as the barium salt…and converted to the sodium salt. (page 123)” We assume the same was done for the purchased unlabeled background H6P salt.</t>
  </si>
  <si>
    <r>
      <t>3. From Table II and Table V we have final concentrations [</t>
    </r>
    <r>
      <rPr>
        <sz val="10"/>
        <rFont val="Symbol"/>
        <family val="1"/>
      </rPr>
      <t>S</t>
    </r>
    <r>
      <rPr>
        <sz val="10"/>
        <rFont val="Times New Roman"/>
        <family val="1"/>
      </rPr>
      <t>ATP], [</t>
    </r>
    <r>
      <rPr>
        <sz val="10"/>
        <rFont val="Symbol"/>
        <family val="1"/>
      </rPr>
      <t>S</t>
    </r>
    <r>
      <rPr>
        <sz val="10"/>
        <rFont val="Times New Roman"/>
        <family val="1"/>
      </rPr>
      <t>H6P], [</t>
    </r>
    <r>
      <rPr>
        <sz val="10"/>
        <rFont val="Symbol"/>
        <family val="1"/>
      </rPr>
      <t>S</t>
    </r>
    <r>
      <rPr>
        <sz val="10"/>
        <rFont val="Times New Roman"/>
        <family val="1"/>
      </rPr>
      <t>ADP], [MgCl], pH.</t>
    </r>
  </si>
  <si>
    <t>8. Ionic strength I is computed from all ions computed.</t>
  </si>
  <si>
    <r>
      <t>6.</t>
    </r>
    <r>
      <rPr>
        <sz val="7"/>
        <rFont val="Times New Roman"/>
        <family val="1"/>
      </rPr>
      <t xml:space="preserve"> </t>
    </r>
    <r>
      <rPr>
        <sz val="10"/>
        <rFont val="Times New Roman"/>
        <family val="1"/>
      </rPr>
      <t>[</t>
    </r>
    <r>
      <rPr>
        <sz val="10"/>
        <rFont val="Symbol"/>
        <family val="1"/>
      </rPr>
      <t>S</t>
    </r>
    <r>
      <rPr>
        <sz val="10"/>
        <rFont val="Arial"/>
        <family val="2"/>
      </rPr>
      <t>K</t>
    </r>
    <r>
      <rPr>
        <vertAlign val="superscript"/>
        <sz val="10"/>
        <rFont val="Arial"/>
        <family val="2"/>
      </rPr>
      <t>+</t>
    </r>
    <r>
      <rPr>
        <sz val="10"/>
        <rFont val="Arial"/>
        <family val="2"/>
      </rPr>
      <t>] is given for experiments 4(c) and 4(d) and is 0 otherwise.</t>
    </r>
  </si>
  <si>
    <r>
      <t>(1) Equilibrium constant is determined under physiological conditions, 38</t>
    </r>
    <r>
      <rPr>
        <sz val="10"/>
        <rFont val="Arial"/>
        <family val="2"/>
      </rPr>
      <t>º</t>
    </r>
    <r>
      <rPr>
        <sz val="10"/>
        <rFont val="Arial"/>
        <family val="0"/>
      </rPr>
      <t xml:space="preserve">C, pH 7.0, 1 mM free MgCl2 with the ionic strength of the solution adjusted to 0.25 M by the addition of KCl (Table II, Page 692). "All non-oxidative reactions mixtures were 20 mM in free KPi..." (Page 696). In page 697, the authors also mentioned that " Reaction mixtures contained 20 mM free KPi, pH 7.0, 1 mM free Mg2+ and sufficient KCl to adjust the ionic strength to 0.25 and 50 </t>
    </r>
    <r>
      <rPr>
        <sz val="10"/>
        <rFont val="Arial"/>
        <family val="2"/>
      </rPr>
      <t>μ</t>
    </r>
    <r>
      <rPr>
        <sz val="10"/>
        <rFont val="Arial"/>
        <family val="0"/>
      </rPr>
      <t>M thiamine pyrophosphate.  Therefore, the buffer is 0.02 M potassium phosphate.</t>
    </r>
  </si>
  <si>
    <t>(2) Table IV gave the initial and final conditions of the reaction (page 697). Based on the initial concentrations, ionic strength before adding KCl can be estimated; then [KCl] can be calculated according to the I = 0.25 M.</t>
  </si>
  <si>
    <t>(4) Assume that E4P and X5P have the same pK values as R5P’s</t>
  </si>
  <si>
    <r>
      <t>(1) Equilibrium constant is determined under physiological conditions, 38</t>
    </r>
    <r>
      <rPr>
        <sz val="10"/>
        <rFont val="Arial"/>
        <family val="2"/>
      </rPr>
      <t>º</t>
    </r>
    <r>
      <rPr>
        <sz val="10"/>
        <rFont val="Arial"/>
        <family val="0"/>
      </rPr>
      <t xml:space="preserve">C, pH 7.0, 1 mM free MgCl2 with the ionic strength of the solution adjusted to 0.25 M by the addition of KCl (Table II, Page 692). "All non-oxidative reactions mixtures were 20 mM in free KPi..." (Page 696). In page 698, the authors also mentioned that " Reaction mixtures contained 20 mM free KPi, pH 7.0, 1 mM free Mg2+ and sufficient KCl to adjust the ionic strength to 0.25 and 50 </t>
    </r>
    <r>
      <rPr>
        <sz val="10"/>
        <rFont val="Arial"/>
        <family val="2"/>
      </rPr>
      <t>μ</t>
    </r>
    <r>
      <rPr>
        <sz val="10"/>
        <rFont val="Arial"/>
        <family val="0"/>
      </rPr>
      <t>M thiamine pyrophosphate.  Therefore, the buffer is 0.02 M potassium phosphate.</t>
    </r>
  </si>
  <si>
    <r>
      <t xml:space="preserve">(2) "The concentration of 6-phosphogluconic acid </t>
    </r>
    <r>
      <rPr>
        <sz val="10"/>
        <rFont val="Arial"/>
        <family val="2"/>
      </rPr>
      <t>δ</t>
    </r>
    <r>
      <rPr>
        <sz val="10"/>
        <rFont val="Arial"/>
        <family val="0"/>
      </rPr>
      <t>-lactone at any time has been taken to be equal to the observed concentration of TPNH (NADPH) diminished by the amount of lactone which hydrolyzes in that interval of time." (page 76)</t>
    </r>
  </si>
  <si>
    <t xml:space="preserve">(3) The reactants are pure crystalline barium salt of D-glucose-6-phosphate (G6P) and triphosphopyridine nucleotide (TPN). (page 67) </t>
  </si>
  <si>
    <t>(4) Assume maleate buffer is Maleate + NaOH, pK = 6.24, then we can estimate the [Na]_tot = 0.026 M</t>
  </si>
  <si>
    <t>(5) Based on initial conditions, initial ionic strength can be estimated. However, no information about final concentrations is provided. Therefore, free metal cations and ionic strength at equilibrium conditions can not be estimated. Assume I_initial = I_equilibrium, and free [Mg2+] = [Mg]_tot = 0.01M, free [Na+] = [Na]_tot = 0.026 M.</t>
  </si>
  <si>
    <t>Glaser, L. and D.H. Brown, PURIFICATION AND PROPERTIES OF d-GLUCOSE-6-PHOSPHATE DEHYDROGENASE. Journal of Biological Chemistry, 1955. 216(1): p. 67-79.</t>
  </si>
  <si>
    <t>glucose-6-phosphate 1-dehydrogenase</t>
  </si>
  <si>
    <t>(EC 1.1.1.49)</t>
  </si>
  <si>
    <t>maleate (0.063 M)</t>
  </si>
  <si>
    <r>
      <t>Cofactor: MgCl</t>
    </r>
    <r>
      <rPr>
        <vertAlign val="subscript"/>
        <sz val="10"/>
        <rFont val="Arial"/>
        <family val="0"/>
      </rPr>
      <t>2</t>
    </r>
    <r>
      <rPr>
        <sz val="10"/>
        <rFont val="Arial"/>
        <family val="0"/>
      </rPr>
      <t xml:space="preserve"> (0.010 M)</t>
    </r>
  </si>
  <si>
    <r>
      <t>D-glucose 6-phosphate(aq) + NADP(aq) + H</t>
    </r>
    <r>
      <rPr>
        <b/>
        <vertAlign val="subscript"/>
        <sz val="10"/>
        <color indexed="10"/>
        <rFont val="Arial"/>
        <family val="2"/>
      </rPr>
      <t>2</t>
    </r>
    <r>
      <rPr>
        <b/>
        <sz val="10"/>
        <color indexed="10"/>
        <rFont val="Arial"/>
        <family val="2"/>
      </rPr>
      <t>O(l) = 6-phospho-D-gluconate(aq) + NADPH(aq)</t>
    </r>
  </si>
  <si>
    <t xml:space="preserve">4. Page 217: Reaction mixtures were buffered at pH 6.6-7.2 by the addition of the appropriate concentration of KHCO3, calculated from the dissolved CO2 concentration and pK1' 6.4 for H2CO3. The ionic strength was varied by the addition of KCl. For the trials in Table 1, set the pH values based on the ionic strength calculation or use an average value 7.05. </t>
  </si>
  <si>
    <r>
      <t>5. The solubility of CO2 in pure water at 25</t>
    </r>
    <r>
      <rPr>
        <sz val="10"/>
        <rFont val="Arial"/>
        <family val="2"/>
      </rPr>
      <t>º</t>
    </r>
    <r>
      <rPr>
        <sz val="10"/>
        <rFont val="Arial"/>
        <family val="0"/>
      </rPr>
      <t xml:space="preserve"> is 0.0344 molal at 760 mm, and the heat of solution of CO2 is </t>
    </r>
    <r>
      <rPr>
        <sz val="10"/>
        <rFont val="Arial"/>
        <family val="2"/>
      </rPr>
      <t>∆Hº = -4.72 kcal/mole (page 218).</t>
    </r>
  </si>
  <si>
    <t>7. Based on “The ionic strengths of the reaction mixture were calculated from the concentrations of KHCO3, KCl, MgSO4 and 2-oxoglutarate. The concentrations of isocitrate, coenzymes and enzyme were neglected” (page 218), we can estimate [KCl].</t>
  </si>
  <si>
    <r>
      <t>8. [</t>
    </r>
    <r>
      <rPr>
        <sz val="10"/>
        <rFont val="Symbol"/>
        <family val="1"/>
      </rPr>
      <t>S</t>
    </r>
    <r>
      <rPr>
        <sz val="10"/>
        <rFont val="Arial"/>
        <family val="0"/>
      </rPr>
      <t>K+] = [KHCO3] + [KCl],  [</t>
    </r>
    <r>
      <rPr>
        <sz val="10"/>
        <rFont val="Symbol"/>
        <family val="1"/>
      </rPr>
      <t>S</t>
    </r>
    <r>
      <rPr>
        <sz val="10"/>
        <rFont val="Arial"/>
        <family val="0"/>
      </rPr>
      <t>Mg2+] = 1.33E-4 M.</t>
    </r>
  </si>
  <si>
    <t>(1.) pKa value of glycine is 9.78,we compute the positive univalent ion (glycine.H+) concentration, which is shown in the file BurtonWilson1953.xls; Then we can get I=0.5*([malate2-]*4+[NAD-]+[oxaloacetate2-]*4+[NADH2-]*4+[glycine.H+]+[Cl-])</t>
  </si>
  <si>
    <t>[PPi.H+]=0.0041</t>
  </si>
  <si>
    <t>K_app</t>
  </si>
  <si>
    <t>I/M</t>
  </si>
  <si>
    <t>(3) For pH=6.25, 7.6, 8.2 and 8.7 (Fig. 3), we lack of information about equilibrium conc. of the reactants.  So just data of pH=7.2 are used here.</t>
  </si>
  <si>
    <t>PR: Xin Li &amp; Ranjan P</t>
  </si>
  <si>
    <t>(1) Table III (page 6963) caption reports initial buffer compositions: 25 mM potassium phosphate, 17.2 mM potassium citrate, 0.165 mM potassium malate, 0.149 mM NAD+, and 0.122 mM acetyl-CoA. Ionic strength was adjusted to 0.25 with potassium chloride.</t>
  </si>
  <si>
    <t>potassium bicarbonate</t>
  </si>
  <si>
    <t xml:space="preserve">spectrophotometry &amp; </t>
  </si>
  <si>
    <t>pressure measurements</t>
  </si>
  <si>
    <t xml:space="preserve">phosphogluconate dehydrogenase </t>
  </si>
  <si>
    <t>(decarboxylating)</t>
  </si>
  <si>
    <t>(EC 1.1.1.44)</t>
  </si>
  <si>
    <t>Villet, R.H. and K. Dalziel, The nature of the carbon dioxide substrate and equilibrium constant of the 6-phosphogluconate dehydrogenase reaction. Biochem. J., 1969. 115(4): p. 633-8.</t>
  </si>
  <si>
    <t>Based on the above information, [KHCO3] and [KCl] can be estimated. [K]_tot = [KHCO3] + [KCl]</t>
  </si>
  <si>
    <t>(1) The authors mentioned "For equilibrium measurements, reaction mixtures were buffered at pH 6.45-7.7 by the addition of the appropriate concentration of KHCO3 calculated from the dissolved CO2 concentration and pK1' 6.4 for H2CO3. The ionic strength was also varied at pH 6.95 by the addition of KCl."  We can calculate the concentrations of dissolved CO2 from the partial pressure of CO2 (the solubility of CO2 is 0.0344 molal at 760 mm, see Note (2)), and then calculate the added KHCO3 based on the equation K1' = [H+][HCO3-]/[CO2].</t>
  </si>
  <si>
    <t xml:space="preserve">(2) The authors mentioned that "The (equilibrium) technique was essentially that described by Londesborough &amp; Dalziel (Londesborough, J.C. and K. Dalziel, The equilibrium constant of the isocitrate dehydrogenase reaction. Biochem. J., 1968. 110(2): p. 217-22.) for equilibrium studies of the isocitrate dehydrogenase reaction" (page 634). And in that paper, the solubility of CO2 in pure water at 25ºC is given as 0.0344 molal at 760 mm (page 218). </t>
  </si>
  <si>
    <t>(3) Table 1. 6-phosphogluconate dehydrogenase equilibrium in potassium bicarbonate buffer at 25 ºC (page 636)</t>
  </si>
  <si>
    <t xml:space="preserve">    (3.1) The pH and the ionic strength (0.036-0.12) were changed by varying the concentration of KHCO3.</t>
  </si>
  <si>
    <t xml:space="preserve">    (3.2) For ionic strength greater than 0.12, KCl was also added.</t>
  </si>
  <si>
    <t xml:space="preserve">    (3.3) The initial reaction mixture contained 6-phosphogluconate and NADP and was saturated with either 100% or 20% CO2 at atmospheric pressure (page 634). The concentrations of NADP and 6-phosphogluconate are the initial values and those of NADPH, and the partial pressure of CO2 (p), are the equilibrium values (page 636).</t>
  </si>
  <si>
    <t xml:space="preserve">    (3.4) For the lower CO2 concentration, 105  μM NADPH was added to the initial reaction mixture (page 634), For the cases with "*" mark, 105 μM NADPH was added initially (page 636).</t>
  </si>
  <si>
    <r>
      <t xml:space="preserve">(4) The authors gave the unit of the partial pressure of CO2 (p) is [mm.Hg], but based on the values of p and Kp, I think </t>
    </r>
    <r>
      <rPr>
        <sz val="10"/>
        <color indexed="10"/>
        <rFont val="Arial"/>
        <family val="2"/>
      </rPr>
      <t>the unit of p should be [atm.]</t>
    </r>
    <r>
      <rPr>
        <sz val="10"/>
        <rFont val="Arial"/>
        <family val="2"/>
      </rPr>
      <t>, otherwise the calculated Kp is not consistent with the values shown in Table 1 (page 636).</t>
    </r>
  </si>
  <si>
    <t>(5) The reactant 6-phosphogluconate is sodium salt (page 633)</t>
  </si>
  <si>
    <t>(6) Assume pKh of RU5P are the same as R5P based on Alberty's paper (Alberty, R.A., Thermodynamic Properties of Weak Acids Involved in Enzyme-Catalyzed Reactions. The Journal of Physical Chemistry B, 2006. 110(10): p. 5012-6.). Since lack of the information of metal ions dissociation constants for RU5P and PGN, we assume K+ and Na+ are largely freely dissociated.</t>
  </si>
  <si>
    <r>
      <t xml:space="preserve">(7) The authors estimated the reaction enthalpy (with I = 0.12 M) by the slope of the plot log(Kp) vs. 1/T (Fig. 4. page 636) for the reaction NADP^3- + 6PGN^3- = NADPH^4- + RU5P^2- + </t>
    </r>
    <r>
      <rPr>
        <sz val="10"/>
        <color indexed="10"/>
        <rFont val="Arial"/>
        <family val="2"/>
      </rPr>
      <t>CO2(gas)</t>
    </r>
    <r>
      <rPr>
        <sz val="10"/>
        <rFont val="Arial"/>
        <family val="2"/>
      </rPr>
      <t>. The value is 13.75 kcal/mol with I = 0.12 M (page 635). And the heat of solution of CO2 is -4.72 kcal/mole (Londesborough, J.C. and K. Dalziel, The equilibrium constant of the isocitrate dehydrogenase reaction. Biochem. J., 1968. 110(2): p. 220). Therefore, the reaction enthalpy for reaction NADP^3- + 6PGN^3- = NADPH^4- + RU5P^2- + CO2(solution) is 13.75 - 4.72 = 9.03 kcal/mol = 37.78 kJ/mol with I = 0.12 M. Our estimated value based on Fig. 4 is 37.47 kJ/mol. These two values are close to each other.</t>
    </r>
  </si>
  <si>
    <t>(1) The authors only gave the equilibrium constants at three different temperatures (page 854); no information about equilibrium concentrations is provided, so ionic strength can't be estimated. However, reaction enthalpy can be estimated to be 12.86 kJ/mol.</t>
  </si>
  <si>
    <t>(2) Total Mg cocentration is given in Table 3, Here we assume that total Mg concentration is adjusted by adding MgCl2, because magnesium chloride is used as a reagent in the paper.</t>
  </si>
  <si>
    <t>(3) Ionic strength calculation is shown in matlab codes.  PR: Fan Wu and Xin Li</t>
  </si>
  <si>
    <r>
      <t xml:space="preserve">(1.) Assays were done with 0.05 M Tris buffer. Assuming tris has pK of 8.072 (88TEW/STE), we compute the positive univalent ion (Tris.H+) concentration of 0.0271; (2.) G6P was added as the disodium salt(page 2179); </t>
    </r>
    <r>
      <rPr>
        <sz val="10"/>
        <rFont val="Arial"/>
        <family val="2"/>
      </rPr>
      <t>F6P added as barium salt</t>
    </r>
    <r>
      <rPr>
        <sz val="10"/>
        <rFont val="Arial"/>
        <family val="0"/>
      </rPr>
      <t>. The measured K' appears insenstive to which one is added (Fig. 3). Here we treat the experiments with 2.5 mM G6P added initially(note of Fig. 3, page 2182). That gives Na_tot = 5 mM, since pK_Na is lack of for G6P and F6P,  assuming Na+ is largely freely dissociated. [Na+] = 5 mM. (3.)</t>
    </r>
    <r>
      <rPr>
        <sz val="10"/>
        <color indexed="10"/>
        <rFont val="Arial"/>
        <family val="2"/>
      </rPr>
      <t xml:space="preserve"> </t>
    </r>
    <r>
      <rPr>
        <sz val="10"/>
        <rFont val="Arial"/>
        <family val="2"/>
      </rPr>
      <t>Approx. BSA concentration is 7e-6 M. Effects of BSA on I and ionic composition are ignored.</t>
    </r>
    <r>
      <rPr>
        <sz val="10"/>
        <rFont val="Arial"/>
        <family val="0"/>
      </rPr>
      <t xml:space="preserve"> (4.) Ionic strength calculation assumes that G6P and F6P are primarily in the "-2" reference species at this high pH, and low Mg, K, Na, and Ca. I = 0.5*( 4*[H6P] + [Na+] + [Tris.H+] + [Cl-])  </t>
    </r>
  </si>
  <si>
    <t>ATPase (EC 3.6.1.32)</t>
  </si>
  <si>
    <t>All information is provided in TABLE VII (page 284)</t>
  </si>
  <si>
    <t>(1.) G6P and F6P added as disodium salts (page 1402), 5 mM (page 1405). (The F6P was prepared from relatively impure commercially available barium salt.) (2.)  The pK of Tris-HCl is the value used in the paper: 7.94 (page 1404), giving a value of 0.0108 M for [Tris.H+]; (3.) KCl was added to achieve desired ionic strength (page 1403). Thus K was computed from the formula 0.12 - 0.5*(4*[hexose6P] + 1*2*[hexose6P] + 1*[Tris.H+] + 1*[Cl-]); (4.) Since pK_Na and pK_K are lack of for G6P and F6P, it is assumed that all Na+ and K+ are freely dissociated. (5.) The experimental data are from Fig. 13 (page 1412).</t>
  </si>
  <si>
    <t xml:space="preserve">    ATP_4- + D-fructose 6-phosphate_2- = ADP_3- + D-fructose 1,6-phosphate_4- + H_+</t>
  </si>
  <si>
    <t>Tris(0.033M) + HCl</t>
  </si>
  <si>
    <t xml:space="preserve">6-phosphofructokinase </t>
  </si>
  <si>
    <t>[Tris.H+] = 0.0179</t>
  </si>
  <si>
    <t>(EC 2.7.1.11)</t>
  </si>
  <si>
    <t>??</t>
  </si>
  <si>
    <t>imidazole(0.1M)+HCl</t>
  </si>
  <si>
    <t>(1.) Assume pK for imidazole is 6.95, yielding [imidazole.H+] = [HCl] = 0.0585.</t>
  </si>
  <si>
    <t>Tris(0.1M)+HCl</t>
  </si>
  <si>
    <t>Note that for both pH values K' was estimated from kinetic parameters and the Haldane relationship. Details are sketchy in terms of what was in the buffer. Conditions are described as "A typical assay contained...". In addition, species concentrations are reported, e.g. "1 mM MgATP". It is not clear how these species were estimated. Therefore, we do not see how to make educated guesses about the ionic composition. Therefore we choose to exclude these data points.</t>
  </si>
  <si>
    <t>(4) The authors found that the Ka for the carboxylic acid group of 6-phosphogluconate to be greater than 1.0E-4 and the pKa for the dibasic phosphate ester is the same for both glucose 6-P and 6-phosphogluconate (page 696). So we assume pKa for 6-phosphogluconate is 4.995, the average value of 4 and 5.99 (which is the pKa of G6P).</t>
  </si>
  <si>
    <t>Assume the buffer is 0.02 M potassium phosphate (see Note (2))</t>
  </si>
  <si>
    <t>D-ribose 5-phosphate(aq) = D-ribulose 5-phosphate(aq)</t>
  </si>
  <si>
    <t>phosphate(0.02M)</t>
  </si>
  <si>
    <t>Cofactor: MgCl2(0.001M)</t>
  </si>
  <si>
    <t>ribose-5-phosphate isomerase</t>
  </si>
  <si>
    <t>(EC 5.3.1.6)</t>
  </si>
  <si>
    <r>
      <t>(1) Equilibrium constant is determined under physiological conditions, 38</t>
    </r>
    <r>
      <rPr>
        <sz val="10"/>
        <rFont val="Arial"/>
        <family val="2"/>
      </rPr>
      <t>º</t>
    </r>
    <r>
      <rPr>
        <sz val="10"/>
        <rFont val="Arial"/>
        <family val="0"/>
      </rPr>
      <t>C, pH 7.0, 1 mM free MgCl2 with the ionic strength of the solution adjusted to 0.25 M by the addition of KCl (Table II, Page 692). "All non-oxidative reactions mixtures were 20 mM in free KPi..." (Page 696. In page 697, the authors also mentioned that " Reaction mixtures contained 20 mM free KPi, pH 7.0, 1 mM free Mg2+ and sufficient KCl to adjust the ionic strength to 0.25.  Therefore, the buffer is 0.02 M potassium phosphate.</t>
    </r>
  </si>
  <si>
    <t>(5) Please refer the details of calculations to Excel file CasazzaVeech1986.xls.</t>
  </si>
  <si>
    <t>Tris(0.1M)</t>
  </si>
  <si>
    <t>Axelrod, B. and R. Jang, PURIFICATION AND PROPERTIES OF PHOSPHORIBOISOMERASE FROM ALFALFA. Journal of Biological Chemistry, 1954. 209(2): p. 847-55.</t>
  </si>
  <si>
    <t>D-fructose 1,6-phosphate(aq) = dihydroxyacetone phosphate(aq) + D-glyceraldehyde 3-phosphate(aq)</t>
  </si>
  <si>
    <t xml:space="preserve">     D-fructose 1,6-phosphate_4- = dihydroxyacetone phosphate_2- + D-glyceraldehyde 3-phosphate_2-</t>
  </si>
  <si>
    <t xml:space="preserve">fructose-biphosphate aldolase </t>
  </si>
  <si>
    <t>(EC 4.1.2.13)</t>
  </si>
  <si>
    <t>sodium</t>
  </si>
  <si>
    <t>phosphate(0.01M)</t>
  </si>
  <si>
    <t>chemical analysis &amp;</t>
  </si>
  <si>
    <t>polarimetry</t>
  </si>
  <si>
    <t>(0.02M)</t>
  </si>
  <si>
    <t>[TEA.H+] = 0.0129 M</t>
  </si>
  <si>
    <t xml:space="preserve">D-fructose 1,6-phosphate(aq) = 2 dihydroxyacetone phosphate(aq) </t>
  </si>
  <si>
    <t>glycine + NaOH</t>
  </si>
  <si>
    <t>chemical analysis</t>
  </si>
  <si>
    <t>(3.) Hexosediphosphate (HDP) is added as the sodium salt (page 668). So [Na+] = 4*[HDP]_0 + [Na+]_buffer</t>
  </si>
  <si>
    <t>[glycine.OH-]=2.64E-3 M</t>
  </si>
  <si>
    <t>(5.) Based on Table 1, free ion concentration can be calculated as shown in Excel file UtterWerkman1941.xls.  Then we can estimate I based on all the free ion conc.</t>
  </si>
  <si>
    <t>PR: Xin Li</t>
  </si>
  <si>
    <t>&amp; (EC 5.3.1.1)</t>
  </si>
  <si>
    <t>(2) Based on the total concentration listed in Table II, free ion concentrations and I are calculated. Please refer to Excel file Meyerhof1943.xls.</t>
  </si>
  <si>
    <t>(EC 4.1.2.13) &amp;</t>
  </si>
  <si>
    <t>triose-phosphate isomerase</t>
  </si>
  <si>
    <t>(EC 5.3.1.1)</t>
  </si>
  <si>
    <t>D-glyceraldehyde 3-phosphate(aq) = dihydroxyacetone phosphate(aq)</t>
  </si>
  <si>
    <t>D-glyceraldehyde 3-phosphate_2- = dihydroxyacetone phosphate_2-</t>
  </si>
  <si>
    <t>none</t>
  </si>
  <si>
    <r>
      <t>4. For computing ion distribution we assume [</t>
    </r>
    <r>
      <rPr>
        <sz val="10"/>
        <rFont val="Symbol"/>
        <family val="1"/>
      </rPr>
      <t>S</t>
    </r>
    <r>
      <rPr>
        <sz val="10"/>
        <rFont val="Arial"/>
        <family val="2"/>
      </rPr>
      <t xml:space="preserve">G6P] </t>
    </r>
    <r>
      <rPr>
        <sz val="10"/>
        <rFont val="Times New Roman"/>
        <family val="1"/>
      </rPr>
      <t>= [</t>
    </r>
    <r>
      <rPr>
        <sz val="10"/>
        <rFont val="Symbol"/>
        <family val="1"/>
      </rPr>
      <t>S</t>
    </r>
    <r>
      <rPr>
        <sz val="10"/>
        <rFont val="Arial"/>
        <family val="2"/>
      </rPr>
      <t>H6P]. (In other words we assume that F6P and G6P have the same ion dissociation constants.)</t>
    </r>
  </si>
  <si>
    <t>(1.) Here all the results listed in Table 1 (page 839) are shown.</t>
  </si>
  <si>
    <t>(1.) Here all results from the original paper (Table II, page 81) are listed. The values of K' are recalculated based on the definition. Some of the values have small difference from those listed in the Table.</t>
  </si>
  <si>
    <t xml:space="preserve">(1.) All the results listed in the original paper (Table 1, page 669) are included here. </t>
  </si>
  <si>
    <t>(4.) Although the authors state that "the addition of magnesium caused a smaller percentage of hexosediphosphate to be converted into triosephosphate" and gave Figure 1 (page 670) to show the proof, they did't mention any megnesium salt in the experimetal part.  I assume Figure 1 came from a seperate experiment, and for Table 1, [Mg]_tot=0.</t>
  </si>
  <si>
    <t>(1.) Measurements are from Table II, page 81. The values of K' are recalculated based on the definition. Some of the values are different with those listed in the Table.</t>
  </si>
  <si>
    <r>
      <t>1.) GA2P and PAP are used in forms of trisodium salt and cyclohexylammonium salt, respectively. Since the paper does not provide the amount of reactants added into the buffer for determining the reaction equilibrium, the free ion concentrations are estimated only based on indicated buffer components. 2.) Since the sum of charges of reactions is zero, the effect of ionic strengh on the reaction equilibrium constants is ignorable. 3.) 0.05 M imidazole is used as pH buffer in the experiments, but pH titration method is not indicated in the paper. From literature search it is found that imidazole buffer can provide pH range 6.2-7.8, and pKa = 6.95 at 25C. Since KCl is indicated in the buffer, KOH and HCl are assumed to be used for pH titration. If initially imidazole exists in the buffer in the form of weak base, i.e., A^0, then 1.5 - 48 mM HCl are needed to titrate the buffer pH to 8.5 - 6.0, and [imidazoleH+] = added [HCl].  4.)</t>
    </r>
    <r>
      <rPr>
        <sz val="10"/>
        <rFont val="Arial"/>
        <family val="2"/>
      </rPr>
      <t xml:space="preserve"> KCl is assumed to fully dissociated</t>
    </r>
    <r>
      <rPr>
        <sz val="10"/>
        <rFont val="Arial"/>
        <family val="0"/>
      </rPr>
      <t>. The dissociation constant (pKd) of MgSO4 is assumed to be 2.5 (T = 30 C, I = 0M) as reported in [Marshall J. Phys. Chem, 1967]. By solving the quadratic equation K_{d,MgSO4} = [Mg^{2+}][SO4^{2-}]/[MgSO4^0] = (Mg_tot-[MgSO4^0])(SO4_tot-[MgSO4^0])/[MgSO4^0], we are able to find out [MgSO4^0] in the buffer and then free [Mg^{2+}] and [SO4^{2-}].  5) Ionic strength is caculated based on all known anion and cation concentrations in the buffer. The computations are implemented in Matlab.</t>
    </r>
  </si>
  <si>
    <t>1.) Tris buffer is used in the experiments, and concentrations of added HCl^{-} for pH adjustment are computed based on correpsonding buffer pH values. Assume [Cl^-] = [HCl_tot] = [TrisH^+]. 2) The species concentrations of ATP, ADP, and PEP are directly cited from Table II. Pyruvate is assumed to exist in the zero charge form. Accouting for all the metabolite species can add ~0.04 M to buffer ionic strength. 3) To calculate ionic strength, in addition to metabolite-associated species, the accounted ions include free H^{+}, Mg^{2+}, K^{+}, Na^{+}, TrisH^{+}, and Cl^{-}. 4.) All computation are implemented in Matlab.</t>
  </si>
  <si>
    <t xml:space="preserve">1. Initial media includes 0.2M sodium citrate, 0.03M NaHCO3. </t>
  </si>
  <si>
    <t>2. The first binding constant for citrate and isocitrate is almost same, so we choose 5.7175 as the binding constant for total citrate plus isocitrate, calculate the percent of binding species. (The free form dominates.)</t>
  </si>
  <si>
    <r>
      <t xml:space="preserve">1. DL-isocitrate was obtained as the trisodium salt from Sigma Chemical Co. … about 0.2 </t>
    </r>
    <r>
      <rPr>
        <sz val="10"/>
        <rFont val="Symbol"/>
        <family val="1"/>
      </rPr>
      <t>micro</t>
    </r>
    <r>
      <rPr>
        <sz val="10"/>
        <rFont val="Arial"/>
        <family val="0"/>
      </rPr>
      <t xml:space="preserve">mole DL-isocitrate was used (page 217). </t>
    </r>
    <r>
      <rPr>
        <sz val="10"/>
        <color indexed="10"/>
        <rFont val="Arial"/>
        <family val="2"/>
      </rPr>
      <t>Reaction mixture is 3 ml, [Na3isocitrate]_0 = 6.67E-5 M.</t>
    </r>
  </si>
  <si>
    <r>
      <t xml:space="preserve">2. 2-oxoglutarate is 0.15 </t>
    </r>
    <r>
      <rPr>
        <sz val="10"/>
        <rFont val="Symbol"/>
        <family val="1"/>
      </rPr>
      <t>m</t>
    </r>
    <r>
      <rPr>
        <sz val="10"/>
        <rFont val="Arial"/>
        <family val="0"/>
      </rPr>
      <t>mole contained in 3 ml solution which is buffered by sodium phosphate (page 217), so 2-oxoglutarate is the disodium salt and the initial conc. of [Na2.2-oxoglutarate]_0 = 5E-5 M.</t>
    </r>
  </si>
  <si>
    <t>1. We assume that that neither the Tris nor tetrapropylammonium ions are significantly bound to succinate.2.</t>
  </si>
  <si>
    <t>5. The binding constants cross-check with Alberty's values, if Alberty did not report, use the values given in paper</t>
  </si>
  <si>
    <t>(1.) All data from original pub (page 79) are listed here.</t>
  </si>
  <si>
    <t>(1.) All measurement reported in the original publication (page 2551) are listed here.</t>
  </si>
  <si>
    <t>1. Ionic strength was calculated on the basis of a 100 triethanolamine buffer at pH 7.6 adjusted with HCl. The experimental buffers also have a small concentration of Na ions. The information provided is insufficient to compute the Na concentration.</t>
  </si>
  <si>
    <t>glycerol(9 mass percent)</t>
  </si>
  <si>
    <r>
      <t>(6) Table II: The reaction mixture comtained 10 mM potassium phosphate buffer (pH 7.4 or 8.0), 10 mM KHCO3, 4.5 or 9 mM MgCl2, 45 mM KCl, ~1.5 mM potassium pyruvate, ~1.5 mM ATP, 0.02 mM acetylCoA, and 4.5 units of pyruvate carboxylase. A mixture containing all the constituents except the enzyme was gassed with 95% N2 and 5% CO2 to give a pH of 7.4 in Experiments 1 and 3 and with N2 in Experiment 2 to obtain pH 8.0. ... The temperature was 25</t>
    </r>
    <r>
      <rPr>
        <sz val="10"/>
        <rFont val="Arial"/>
        <family val="2"/>
      </rPr>
      <t>º</t>
    </r>
    <r>
      <rPr>
        <sz val="10"/>
        <rFont val="Arial"/>
        <family val="0"/>
      </rPr>
      <t xml:space="preserve"> and the ionic strength ~0.1 in each experiment. (page 5695)</t>
    </r>
  </si>
  <si>
    <t>(7) Table II: The determined CO2 at zero time is less than the added KHCO3 because the MgCl2 and phosphate esters form a complex, resulting in an increase in acidity. The pH is then adjusted by removing CO2 during the gassing with CO2-n2.</t>
  </si>
  <si>
    <r>
      <t>(3) The authors calculated free [Mg2+] (1 mM) by using Kb_Mg=1/93.1 for Pi at 37</t>
    </r>
    <r>
      <rPr>
        <sz val="10"/>
        <rFont val="Arial"/>
        <family val="2"/>
      </rPr>
      <t>ºC</t>
    </r>
    <r>
      <rPr>
        <sz val="10"/>
        <rFont val="Arial"/>
        <family val="0"/>
      </rPr>
      <t xml:space="preserve"> and I=0.2; assuming all sugar phosphates to have the same Kb's as G1P, Kb_Mg=1/20.1 for G1P at 38ºC and I=0.2; assuming all sugar phosphates to have the same Ka as F6P, Ka=7.76E-7 M for F6P (page 696).  We can estimate the total concentration of Mg [Mg]_t based on these Kbs and Ka (</t>
    </r>
    <r>
      <rPr>
        <sz val="10"/>
        <color indexed="10"/>
        <rFont val="Arial"/>
        <family val="2"/>
      </rPr>
      <t>at 25ºC and I=0.1: pK_Mg=2.176 for Pi, pK_Mg=1.51 and pKa=6.11 for all sugar phosphate</t>
    </r>
    <r>
      <rPr>
        <sz val="10"/>
        <rFont val="Arial"/>
        <family val="0"/>
      </rPr>
      <t xml:space="preserve">). Then new free [Mg2+] can be calculated by using our pKs in Reactant_List.xls. </t>
    </r>
  </si>
  <si>
    <t>(4) Assume that RU5P have the same pK values as R5P’s</t>
  </si>
  <si>
    <t>(5) Please refer the details of calculations to Excel file CasazzaVeech1986_R5PI.xls.</t>
  </si>
  <si>
    <t>D-ribulose 5-phosphate(aq) = D-xylulose 5-phosphate(aq)</t>
  </si>
  <si>
    <t>ribulose-phosphate 3-epimerase</t>
  </si>
  <si>
    <r>
      <t>(1) Equilibrium constant is determined under physiological conditions, 38</t>
    </r>
    <r>
      <rPr>
        <sz val="10"/>
        <rFont val="Arial"/>
        <family val="2"/>
      </rPr>
      <t>º</t>
    </r>
    <r>
      <rPr>
        <sz val="10"/>
        <rFont val="Arial"/>
        <family val="0"/>
      </rPr>
      <t>C, pH 7.0, 1 mM free MgCl2 with the ionic strength of the solution adjusted to 0.25 M by the addition of KCl (Table II, Page 692). "All non-oxidative reactions mixtures were 20 mM in free KPi..." (Page 696). In page 697, the authors also mentioned that " Reaction mixtures contained 20 mM free KPi, pH 7.0, 1 mM free Mg2+ and sufficient KCl to adjust the ionic strength to 0.25.  Therefore, the buffer is 0.02 M potassium phosphate.</t>
    </r>
  </si>
  <si>
    <t>Cofactor: Mg2+(0.001M)</t>
  </si>
  <si>
    <t>(EC 5.1.3.1)</t>
  </si>
  <si>
    <t>(2) Based on the K' values reported thoughout the paper and K' values reported by other researchers (e.g. K'=1.5 by Hurwitz, J. et al. Journal of Biological Chemistry, 1956. 223(2): p. 993-1008), it seems the authors put the data of [X5P] under column of [RU5P] and the data of [RU5P] under column of [X5P] by mistake.  Revised in our calculations.</t>
  </si>
  <si>
    <r>
      <t>(4) The authors calculated free [Mg2+] (1 mM) by using Kb_Mg=1/93.1 for Pi at 37</t>
    </r>
    <r>
      <rPr>
        <sz val="10"/>
        <rFont val="Arial"/>
        <family val="2"/>
      </rPr>
      <t>ºC</t>
    </r>
    <r>
      <rPr>
        <sz val="10"/>
        <rFont val="Arial"/>
        <family val="0"/>
      </rPr>
      <t xml:space="preserve"> and I=0.2; assuming all sugar phosphates to have the same Kb's as G1P, Kb_Mg=1/20.1 for G1P at 38ºC and I=0.2; assuming all sugar phosphates to have the same Ka as F6P, Ka=7.76E-7 M for F6P (page 696).  We can estimate the total concentration of Mg [Mg]_t based on these Kbs and Ka (</t>
    </r>
    <r>
      <rPr>
        <sz val="10"/>
        <color indexed="10"/>
        <rFont val="Arial"/>
        <family val="2"/>
      </rPr>
      <t>at 25ºC and I=0.1: pK_Mg=2.176 for Pi, pK_Mg=1.51 and pKa=6.11 for all sugar phosphate</t>
    </r>
    <r>
      <rPr>
        <sz val="10"/>
        <rFont val="Arial"/>
        <family val="0"/>
      </rPr>
      <t xml:space="preserve">). Then new free [Mg2+] can be calculated by using our pKs in Reactant_List.xls. </t>
    </r>
  </si>
  <si>
    <t>Tris(0.078M)</t>
  </si>
  <si>
    <t>Hurwitz, J. and B.L. Horecker, THE PURIFICATION OF PHOSPHOKETOPENTOEPIMERASE FROM LACTOBACILLUS PENTOSUS AND THE PREPARATION OF XYLULOSE 5-PHOSPHATE. Journal of Biological Chemistry, 1956. 223(2): p. 993-1008.</t>
  </si>
  <si>
    <t>(5) Assume that X5P have the same pK values as R5P’s</t>
  </si>
  <si>
    <t>D-fructose 6-phosphate(aq) + D-glyceraldehyde 3-phosphate(aq) = D-erythrose 4-phosphate(aq) + D-xylulose 5-phosphate(aq)</t>
  </si>
  <si>
    <t>enzymatic assay and</t>
  </si>
  <si>
    <t>transketolase (EC 2.2.1.1)</t>
  </si>
  <si>
    <t>Geoffrey P. Dobson, Sam Hitchins, Walter E. Teague, Thermodynamics of the pyruvate kinase reaction and the reversal of Glycolysis in Heart and Skeletal Muscle. Journal of Biological Chemistry, 2002, 277(30), 27176-27182</t>
  </si>
  <si>
    <t>Tris-HCl (0.002M)</t>
  </si>
  <si>
    <t>Veeger C, Krul J. 1977. The equilibrium NADH + NADP = NAD + NADPH as studied by transhydrogenase from azotobacter vinelandii. 49th FEBS Symposium on Pyridine Nucleotide Dependent Dehydrogenases. University of Konstanz, West Germany. p 307-21.</t>
  </si>
  <si>
    <t xml:space="preserve">(3) Since the dissociation properties of NAD, NADH, NADP, and NADPH are not available, potassium ion is assumed to largely free. </t>
  </si>
  <si>
    <t xml:space="preserve">(2) In Table I, [KCl] is given; Data in Table II with potassium phosphate buffer and I = 0.01 M. Assume only potassium phosphate buffer (K2Pi) contributes to the ionic strength, [K+] can be estimated. </t>
  </si>
  <si>
    <t>(1) Data come from Table I &amp; II (page 308, 309). Kapp is the inverse equilibrium constant of the reported K_obs, recalculated based on Kapp = 1/K_obs.</t>
  </si>
  <si>
    <t>(1) We can assume potassium phosphate is also the buffer for this reaction for two reasons: first, this reaction is a combined one for the previous two reactions in the same paper, and potassium phosphate is the buffer for both of those reactions; second, Pi is one of the reactants and its concentration change is small compared to its initial concentration. And, we also assume KCl is used to adjust ionic strength to 0.25 M as reaction glyceraldehyde phosphate dehydrogenase. Therefore, we can estimate the added KCl anf [K+]_tot.</t>
  </si>
  <si>
    <t>Cornell, N.W., M. Leadbetter, and R.L. Veech, Effects of free magnesium concentration and ionic strength on equilibrium constants for the glyceraldehyde phosphate dehydrogenase and phosphoglycerate kinase reactions. Journal of Biological Chemistry, 1979. 254(14): p. 6522-7.</t>
  </si>
  <si>
    <t>spectrophotametry</t>
  </si>
  <si>
    <r>
      <t xml:space="preserve">(2) The authors used two different ways to get the equilibrium concentrations: measured ones and calculated from </t>
    </r>
    <r>
      <rPr>
        <sz val="10"/>
        <rFont val="Arial"/>
        <family val="2"/>
      </rPr>
      <t>∆</t>
    </r>
    <r>
      <rPr>
        <sz val="10"/>
        <rFont val="Arial"/>
        <family val="0"/>
      </rPr>
      <t xml:space="preserve">[NADH]. There is discrepancy between these two ways. The authors thought the values calculated from ∆[NADH] are better. (Page 6526) </t>
    </r>
  </si>
  <si>
    <r>
      <t xml:space="preserve">(3) The results have big difference with previously reported value (which is 59, reference: </t>
    </r>
    <r>
      <rPr>
        <sz val="10"/>
        <color indexed="12"/>
        <rFont val="Arial"/>
        <family val="2"/>
      </rPr>
      <t>Veech, R.L., L. Raijman, and H.A. Krebs, Equilibrium relations between the cytoplasmic adenine nucleotide system and nicotinamide-adenine nucleotide system in rat liver. Biochem. J., 1970. 117(3): p. 499-503.</t>
    </r>
    <r>
      <rPr>
        <sz val="10"/>
        <rFont val="Arial"/>
        <family val="0"/>
      </rPr>
      <t>). The authors thought one reason was the effect of Mg2+, but this can not explain such a big difference. However, in the reference paper (had K'=59) mentioned above, the authors only gave the range of the initial and final concentrations. So we can't do the calculations to check the results given by them.</t>
    </r>
  </si>
  <si>
    <t>(1) The authors mentioned that " … potassium phosphate buffer, KCl (where adjustment of I was required)…" (page 6522) and gave the initial concentration of [Pi] (Table I, page 6524). So [K2HPO4] and [KH2PO4] can be estimated.</t>
  </si>
  <si>
    <t>(2) Lack of information for Table II and III (page 6524). Goldberg mentioned that the pH for the results given in Table II and III were taken to be 6.91 and 7.1, respectively (Goldberg, R. N.,  J. Phys. Chem. Ref. Data, 1993, 22(2): 561).</t>
  </si>
  <si>
    <r>
      <t xml:space="preserve">(1) In Table III (page 6536), "Initial reaction mixtures in Group A contained no added magnesium, 10 μM EDTA, 25 μM ZnCl2 and </t>
    </r>
    <r>
      <rPr>
        <b/>
        <sz val="10"/>
        <color indexed="10"/>
        <rFont val="Arial"/>
        <family val="2"/>
      </rPr>
      <t>KCl to ionic strength 0.25</t>
    </r>
    <r>
      <rPr>
        <sz val="10"/>
        <rFont val="Arial"/>
        <family val="0"/>
      </rPr>
      <t>. In Group B, initial reaction mixtures contained 6.04 mM MgCl2." And, the initial reaction mixture contians Pi about 0.098 M, and KCl is used to adjust ionic strength. Therefore, we can assume the buffer is potassium phosphate and do the calculations.</t>
    </r>
  </si>
  <si>
    <t>(3) Please refer the calculations to Excel file Lawson1979.xls.</t>
  </si>
  <si>
    <t>(4) Please refer the calculations to Excel file Cornell1979.xls.</t>
  </si>
  <si>
    <t>Schimerlik, M.I., J.E. Rife, and W.W. Cleland, Equilibrium perturbation by isotope substitution. Biochemistry, 2002. 14(24): p. 5347-54.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</si>
</sst>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E+00"/>
    <numFmt numFmtId="165" formatCode="&quot;Yes&quot;;&quot;Yes&quot;;&quot;No&quot;"/>
    <numFmt numFmtId="166" formatCode="&quot;True&quot;;&quot;True&quot;;&quot;False&quot;"/>
    <numFmt numFmtId="167" formatCode="&quot;On&quot;;&quot;On&quot;;&quot;Off&quot;"/>
    <numFmt numFmtId="168" formatCode="[$€-2]\ #,##0.00_);[Red]\([$€-2]\ #,##0.00\)"/>
    <numFmt numFmtId="169" formatCode="0.00000E+00"/>
    <numFmt numFmtId="170" formatCode="0.0000E+00"/>
    <numFmt numFmtId="171" formatCode="[$-409]dddd\,\ mmmm\ dd\,\ yyyy"/>
    <numFmt numFmtId="172" formatCode="0.0000"/>
    <numFmt numFmtId="173" formatCode="0.000"/>
  </numFmts>
  <fonts count="25">
    <font>
      <sz val="10"/>
      <name val="Arial"/>
      <family val="0"/>
    </font>
    <font>
      <b/>
      <sz val="10"/>
      <name val="Arial"/>
      <family val="2"/>
    </font>
    <font>
      <sz val="10"/>
      <color indexed="12"/>
      <name val="Arial"/>
      <family val="0"/>
    </font>
    <font>
      <b/>
      <sz val="8"/>
      <name val="Tahoma"/>
      <family val="0"/>
    </font>
    <font>
      <sz val="8"/>
      <name val="Tahoma"/>
      <family val="0"/>
    </font>
    <font>
      <sz val="10"/>
      <color indexed="10"/>
      <name val="Arial"/>
      <family val="0"/>
    </font>
    <font>
      <u val="single"/>
      <sz val="10"/>
      <color indexed="12"/>
      <name val="Arial"/>
      <family val="0"/>
    </font>
    <font>
      <b/>
      <sz val="10"/>
      <color indexed="10"/>
      <name val="Arial"/>
      <family val="2"/>
    </font>
    <font>
      <b/>
      <sz val="8"/>
      <color indexed="10"/>
      <name val="Tahoma"/>
      <family val="2"/>
    </font>
    <font>
      <sz val="8"/>
      <color indexed="10"/>
      <name val="Tahoma"/>
      <family val="2"/>
    </font>
    <font>
      <sz val="10"/>
      <color indexed="18"/>
      <name val="Arial"/>
      <family val="0"/>
    </font>
    <font>
      <sz val="8"/>
      <name val="Arial"/>
      <family val="0"/>
    </font>
    <font>
      <sz val="10"/>
      <name val="Symbol"/>
      <family val="1"/>
    </font>
    <font>
      <u val="single"/>
      <sz val="10"/>
      <color indexed="36"/>
      <name val="Arial"/>
      <family val="0"/>
    </font>
    <font>
      <sz val="10"/>
      <color indexed="8"/>
      <name val="Arial"/>
      <family val="2"/>
    </font>
    <font>
      <sz val="10"/>
      <color indexed="14"/>
      <name val="Arial"/>
      <family val="2"/>
    </font>
    <font>
      <sz val="10"/>
      <color indexed="48"/>
      <name val="Arial"/>
      <family val="0"/>
    </font>
    <font>
      <vertAlign val="subscript"/>
      <sz val="10"/>
      <name val="Arial"/>
      <family val="2"/>
    </font>
    <font>
      <sz val="12"/>
      <name val="Times New Roman"/>
      <family val="1"/>
    </font>
    <font>
      <sz val="7"/>
      <name val="Times New Roman"/>
      <family val="1"/>
    </font>
    <font>
      <sz val="10"/>
      <name val="Times New Roman"/>
      <family val="1"/>
    </font>
    <font>
      <sz val="7"/>
      <name val="Arial"/>
      <family val="2"/>
    </font>
    <font>
      <vertAlign val="superscript"/>
      <sz val="10"/>
      <name val="Arial"/>
      <family val="2"/>
    </font>
    <font>
      <b/>
      <vertAlign val="subscript"/>
      <sz val="10"/>
      <color indexed="10"/>
      <name val="Arial"/>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6"/>
        <bgColor indexed="64"/>
      </patternFill>
    </fill>
    <fill>
      <patternFill patternType="solid">
        <fgColor indexed="15"/>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25">
    <xf numFmtId="0" fontId="0" fillId="0" borderId="0" xfId="0" applyAlignment="1">
      <alignment/>
    </xf>
    <xf numFmtId="0" fontId="1" fillId="2" borderId="0" xfId="0" applyFont="1" applyFill="1" applyAlignment="1">
      <alignment/>
    </xf>
    <xf numFmtId="0" fontId="1" fillId="2" borderId="0" xfId="0" applyFont="1" applyFill="1" applyBorder="1" applyAlignment="1">
      <alignment horizontal="center"/>
    </xf>
    <xf numFmtId="2" fontId="0" fillId="2" borderId="0" xfId="0" applyNumberFormat="1" applyFill="1" applyBorder="1" applyAlignment="1">
      <alignment horizontal="center"/>
    </xf>
    <xf numFmtId="0" fontId="0" fillId="2" borderId="0" xfId="0" applyFill="1" applyBorder="1" applyAlignment="1">
      <alignment horizontal="center"/>
    </xf>
    <xf numFmtId="164" fontId="0" fillId="2" borderId="0" xfId="0" applyNumberFormat="1" applyFill="1" applyBorder="1" applyAlignment="1">
      <alignment horizontal="center"/>
    </xf>
    <xf numFmtId="0" fontId="1" fillId="0" borderId="0" xfId="0" applyFont="1"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1" fillId="0" borderId="0" xfId="0" applyFont="1" applyBorder="1" applyAlignment="1">
      <alignment/>
    </xf>
    <xf numFmtId="0" fontId="1" fillId="0" borderId="0" xfId="0" applyFont="1" applyBorder="1" applyAlignment="1">
      <alignment horizontal="center"/>
    </xf>
    <xf numFmtId="2" fontId="1" fillId="0" borderId="0" xfId="0" applyNumberFormat="1" applyFont="1" applyBorder="1" applyAlignment="1">
      <alignment horizontal="center"/>
    </xf>
    <xf numFmtId="164" fontId="1" fillId="0" borderId="0" xfId="0" applyNumberFormat="1" applyFont="1" applyBorder="1" applyAlignment="1">
      <alignment horizontal="center"/>
    </xf>
    <xf numFmtId="0" fontId="0" fillId="0" borderId="0" xfId="0" applyFont="1" applyAlignment="1">
      <alignment/>
    </xf>
    <xf numFmtId="0" fontId="1" fillId="0" borderId="0" xfId="0" applyFont="1" applyAlignment="1">
      <alignment/>
    </xf>
    <xf numFmtId="2" fontId="0" fillId="3" borderId="0" xfId="0" applyNumberFormat="1" applyFill="1" applyBorder="1" applyAlignment="1">
      <alignment horizontal="center"/>
    </xf>
    <xf numFmtId="0" fontId="0" fillId="3" borderId="0" xfId="0" applyFill="1" applyBorder="1" applyAlignment="1">
      <alignment horizontal="left"/>
    </xf>
    <xf numFmtId="0" fontId="2" fillId="0" borderId="0" xfId="0" applyFont="1" applyBorder="1" applyAlignment="1">
      <alignment horizontal="center"/>
    </xf>
    <xf numFmtId="0" fontId="1" fillId="0" borderId="1" xfId="0" applyFont="1" applyBorder="1" applyAlignment="1">
      <alignment horizontal="center"/>
    </xf>
    <xf numFmtId="2" fontId="0" fillId="3" borderId="1" xfId="0" applyNumberFormat="1" applyFill="1" applyBorder="1" applyAlignment="1">
      <alignment horizontal="center"/>
    </xf>
    <xf numFmtId="0" fontId="0" fillId="0" borderId="1" xfId="0" applyBorder="1" applyAlignment="1">
      <alignment horizontal="center"/>
    </xf>
    <xf numFmtId="0" fontId="1" fillId="0" borderId="2" xfId="0" applyFont="1" applyBorder="1" applyAlignment="1">
      <alignment horizontal="center"/>
    </xf>
    <xf numFmtId="2" fontId="0" fillId="4" borderId="2" xfId="0" applyNumberFormat="1" applyFill="1" applyBorder="1" applyAlignment="1">
      <alignment horizontal="center"/>
    </xf>
    <xf numFmtId="0" fontId="0" fillId="0" borderId="2" xfId="0" applyBorder="1" applyAlignment="1">
      <alignment horizontal="center"/>
    </xf>
    <xf numFmtId="0" fontId="0" fillId="0" borderId="2" xfId="0" applyBorder="1" applyAlignment="1">
      <alignment horizontal="left"/>
    </xf>
    <xf numFmtId="2" fontId="0" fillId="4" borderId="0" xfId="0" applyNumberFormat="1" applyFill="1" applyBorder="1" applyAlignment="1">
      <alignment horizontal="center"/>
    </xf>
    <xf numFmtId="0" fontId="0" fillId="0" borderId="0" xfId="0" applyBorder="1" applyAlignment="1">
      <alignment/>
    </xf>
    <xf numFmtId="2" fontId="0" fillId="4" borderId="1" xfId="0" applyNumberFormat="1" applyFill="1" applyBorder="1" applyAlignment="1">
      <alignment horizontal="center"/>
    </xf>
    <xf numFmtId="0" fontId="0" fillId="0" borderId="1" xfId="0" applyBorder="1" applyAlignment="1">
      <alignment horizontal="left"/>
    </xf>
    <xf numFmtId="2" fontId="0" fillId="3" borderId="2" xfId="0" applyNumberForma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1" fillId="0" borderId="0" xfId="0" applyFont="1" applyAlignment="1">
      <alignment horizontal="center"/>
    </xf>
    <xf numFmtId="2" fontId="0" fillId="4" borderId="0" xfId="0" applyNumberFormat="1" applyFill="1" applyAlignment="1">
      <alignment horizontal="center"/>
    </xf>
    <xf numFmtId="0" fontId="0" fillId="0" borderId="0" xfId="0" applyAlignment="1">
      <alignment horizontal="center"/>
    </xf>
    <xf numFmtId="164" fontId="0" fillId="0" borderId="0" xfId="0" applyNumberFormat="1" applyAlignment="1">
      <alignment/>
    </xf>
    <xf numFmtId="0" fontId="0" fillId="0" borderId="0" xfId="0" applyAlignment="1">
      <alignment horizontal="left"/>
    </xf>
    <xf numFmtId="2" fontId="0" fillId="0" borderId="0" xfId="0" applyNumberFormat="1" applyAlignment="1">
      <alignment horizontal="center"/>
    </xf>
    <xf numFmtId="0" fontId="2" fillId="0" borderId="0" xfId="0" applyFont="1" applyAlignment="1">
      <alignment horizontal="center"/>
    </xf>
    <xf numFmtId="0" fontId="1" fillId="0" borderId="3" xfId="0" applyFont="1" applyBorder="1" applyAlignment="1">
      <alignment/>
    </xf>
    <xf numFmtId="0" fontId="1" fillId="0" borderId="3" xfId="0" applyFont="1" applyBorder="1" applyAlignment="1">
      <alignment horizontal="center"/>
    </xf>
    <xf numFmtId="2" fontId="0" fillId="0" borderId="3" xfId="0" applyNumberFormat="1" applyBorder="1" applyAlignment="1">
      <alignment horizontal="center"/>
    </xf>
    <xf numFmtId="0" fontId="0" fillId="0" borderId="3" xfId="0" applyBorder="1" applyAlignment="1">
      <alignment horizontal="center"/>
    </xf>
    <xf numFmtId="0" fontId="0" fillId="0" borderId="3" xfId="0" applyBorder="1" applyAlignment="1">
      <alignment horizontal="left"/>
    </xf>
    <xf numFmtId="0" fontId="1" fillId="2" borderId="0" xfId="0" applyFont="1" applyFill="1" applyBorder="1" applyAlignment="1">
      <alignment/>
    </xf>
    <xf numFmtId="2" fontId="0" fillId="3" borderId="0" xfId="0" applyNumberFormat="1" applyFill="1" applyAlignment="1">
      <alignment horizontal="center"/>
    </xf>
    <xf numFmtId="11" fontId="0" fillId="0" borderId="0" xfId="0" applyNumberFormat="1" applyAlignment="1">
      <alignment horizontal="center"/>
    </xf>
    <xf numFmtId="0" fontId="1" fillId="0" borderId="0" xfId="0" applyFont="1" applyFill="1" applyBorder="1" applyAlignment="1">
      <alignment/>
    </xf>
    <xf numFmtId="164" fontId="0" fillId="0" borderId="0" xfId="0" applyNumberFormat="1" applyBorder="1" applyAlignment="1">
      <alignment horizontal="center"/>
    </xf>
    <xf numFmtId="11" fontId="0" fillId="0" borderId="0" xfId="0" applyNumberFormat="1" applyBorder="1" applyAlignment="1">
      <alignment horizontal="center"/>
    </xf>
    <xf numFmtId="11" fontId="0" fillId="0" borderId="1" xfId="0" applyNumberFormat="1" applyBorder="1" applyAlignment="1">
      <alignment horizontal="center"/>
    </xf>
    <xf numFmtId="2" fontId="0" fillId="0" borderId="0" xfId="0" applyNumberFormat="1" applyBorder="1" applyAlignment="1">
      <alignment horizontal="center"/>
    </xf>
    <xf numFmtId="0" fontId="0" fillId="0" borderId="0" xfId="0" applyBorder="1" applyAlignment="1">
      <alignment horizontal="right"/>
    </xf>
    <xf numFmtId="0" fontId="1" fillId="0" borderId="0" xfId="0" applyFont="1" applyFill="1" applyBorder="1" applyAlignment="1">
      <alignment horizontal="center"/>
    </xf>
    <xf numFmtId="0" fontId="5" fillId="0" borderId="0" xfId="0" applyNumberFormat="1" applyFont="1" applyAlignment="1">
      <alignment horizontal="center"/>
    </xf>
    <xf numFmtId="0" fontId="6" fillId="0" borderId="0" xfId="20" applyAlignment="1">
      <alignment horizontal="center"/>
    </xf>
    <xf numFmtId="0" fontId="0" fillId="0" borderId="3" xfId="0" applyFill="1" applyBorder="1" applyAlignment="1">
      <alignment horizontal="center"/>
    </xf>
    <xf numFmtId="0" fontId="5" fillId="0" borderId="0" xfId="0" applyFont="1" applyAlignment="1">
      <alignment horizontal="center"/>
    </xf>
    <xf numFmtId="2" fontId="0" fillId="0" borderId="1" xfId="0" applyNumberFormat="1" applyBorder="1" applyAlignment="1">
      <alignment horizontal="center"/>
    </xf>
    <xf numFmtId="0" fontId="0" fillId="0" borderId="0" xfId="0" applyAlignment="1">
      <alignment horizontal="right"/>
    </xf>
    <xf numFmtId="0" fontId="1" fillId="2" borderId="0" xfId="0" applyFont="1" applyFill="1" applyAlignment="1">
      <alignment horizontal="center"/>
    </xf>
    <xf numFmtId="2" fontId="0" fillId="2" borderId="0" xfId="0" applyNumberFormat="1" applyFill="1" applyAlignment="1">
      <alignment horizontal="center"/>
    </xf>
    <xf numFmtId="0" fontId="0" fillId="2" borderId="0" xfId="0" applyFill="1" applyAlignment="1">
      <alignment horizontal="center"/>
    </xf>
    <xf numFmtId="0" fontId="0" fillId="0" borderId="0" xfId="0" applyFill="1" applyAlignment="1">
      <alignment horizontal="center"/>
    </xf>
    <xf numFmtId="0" fontId="0" fillId="2" borderId="0" xfId="0" applyFill="1" applyBorder="1" applyAlignment="1">
      <alignment horizontal="left"/>
    </xf>
    <xf numFmtId="0" fontId="1" fillId="0" borderId="0" xfId="0" applyFont="1" applyAlignment="1">
      <alignment horizontal="left"/>
    </xf>
    <xf numFmtId="2" fontId="10" fillId="0" borderId="0" xfId="0" applyNumberFormat="1" applyFont="1" applyAlignment="1">
      <alignment horizontal="center"/>
    </xf>
    <xf numFmtId="0" fontId="10" fillId="0" borderId="0" xfId="0" applyFont="1" applyAlignment="1">
      <alignment horizontal="center"/>
    </xf>
    <xf numFmtId="0" fontId="5" fillId="0" borderId="0" xfId="0" applyFont="1" applyAlignment="1">
      <alignment horizontal="left"/>
    </xf>
    <xf numFmtId="0" fontId="0" fillId="0" borderId="0" xfId="0" applyAlignment="1">
      <alignment/>
    </xf>
    <xf numFmtId="0" fontId="10" fillId="0" borderId="0" xfId="0" applyFont="1" applyAlignment="1">
      <alignment/>
    </xf>
    <xf numFmtId="2" fontId="10" fillId="0" borderId="1" xfId="0" applyNumberFormat="1" applyFont="1" applyBorder="1" applyAlignment="1">
      <alignment horizontal="center"/>
    </xf>
    <xf numFmtId="0" fontId="10" fillId="0" borderId="1"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left"/>
    </xf>
    <xf numFmtId="0" fontId="0" fillId="0" borderId="0" xfId="0" applyFont="1" applyAlignment="1">
      <alignment/>
    </xf>
    <xf numFmtId="0" fontId="5" fillId="0" borderId="0" xfId="0" applyFont="1" applyBorder="1" applyAlignment="1">
      <alignment horizontal="center"/>
    </xf>
    <xf numFmtId="0" fontId="5" fillId="0" borderId="3" xfId="0" applyFont="1" applyBorder="1" applyAlignment="1">
      <alignment horizontal="center"/>
    </xf>
    <xf numFmtId="0" fontId="0" fillId="0" borderId="0" xfId="0" applyFont="1" applyAlignment="1">
      <alignment horizontal="left"/>
    </xf>
    <xf numFmtId="0" fontId="0" fillId="0" borderId="0" xfId="0" applyNumberFormat="1" applyAlignment="1">
      <alignment horizontal="center"/>
    </xf>
    <xf numFmtId="0" fontId="5" fillId="0" borderId="1" xfId="0" applyNumberFormat="1" applyFont="1" applyBorder="1" applyAlignment="1">
      <alignment horizontal="center"/>
    </xf>
    <xf numFmtId="0" fontId="0" fillId="0" borderId="1" xfId="0" applyNumberFormat="1" applyBorder="1" applyAlignment="1">
      <alignment horizontal="center"/>
    </xf>
    <xf numFmtId="0" fontId="10" fillId="0" borderId="0" xfId="0" applyFont="1" applyAlignment="1">
      <alignment horizontal="left"/>
    </xf>
    <xf numFmtId="11" fontId="0" fillId="0" borderId="0" xfId="0" applyNumberFormat="1" applyFill="1" applyAlignment="1">
      <alignment horizontal="center"/>
    </xf>
    <xf numFmtId="0" fontId="5" fillId="0" borderId="0" xfId="0" applyFont="1" applyAlignment="1">
      <alignment horizontal="center"/>
    </xf>
    <xf numFmtId="0" fontId="0" fillId="5" borderId="0" xfId="0" applyFill="1" applyAlignment="1">
      <alignment horizontal="center"/>
    </xf>
    <xf numFmtId="11" fontId="0" fillId="0" borderId="0" xfId="0" applyNumberFormat="1" applyFill="1" applyBorder="1" applyAlignment="1">
      <alignment horizontal="center"/>
    </xf>
    <xf numFmtId="11" fontId="0" fillId="0" borderId="3" xfId="0" applyNumberFormat="1" applyBorder="1" applyAlignment="1">
      <alignment horizontal="center"/>
    </xf>
    <xf numFmtId="0" fontId="0" fillId="0" borderId="0" xfId="0" applyFill="1" applyAlignment="1">
      <alignment/>
    </xf>
    <xf numFmtId="0" fontId="0" fillId="5" borderId="0" xfId="0" applyFill="1" applyAlignment="1">
      <alignment horizontal="left"/>
    </xf>
    <xf numFmtId="0" fontId="0" fillId="5" borderId="0" xfId="0" applyFill="1" applyAlignment="1">
      <alignment/>
    </xf>
    <xf numFmtId="0" fontId="0" fillId="0" borderId="1" xfId="0" applyFill="1" applyBorder="1" applyAlignment="1">
      <alignment horizontal="center"/>
    </xf>
    <xf numFmtId="0" fontId="0" fillId="0" borderId="3" xfId="0" applyBorder="1" applyAlignment="1">
      <alignment/>
    </xf>
    <xf numFmtId="0" fontId="0" fillId="0" borderId="1" xfId="0" applyBorder="1" applyAlignment="1">
      <alignment/>
    </xf>
    <xf numFmtId="0" fontId="0" fillId="0" borderId="0" xfId="0" applyFont="1" applyFill="1" applyAlignment="1">
      <alignment horizontal="center"/>
    </xf>
    <xf numFmtId="0" fontId="0" fillId="6" borderId="3" xfId="0" applyNumberFormat="1" applyFill="1" applyBorder="1" applyAlignment="1">
      <alignment horizontal="left"/>
    </xf>
    <xf numFmtId="0" fontId="0" fillId="0" borderId="0" xfId="0" applyFont="1" applyAlignment="1">
      <alignment horizontal="center"/>
    </xf>
    <xf numFmtId="0" fontId="1" fillId="0" borderId="0" xfId="0" applyFont="1" applyAlignment="1">
      <alignment horizontal="right"/>
    </xf>
    <xf numFmtId="0" fontId="5" fillId="0" borderId="0" xfId="0" applyFont="1" applyFill="1" applyAlignment="1">
      <alignment horizontal="center"/>
    </xf>
    <xf numFmtId="0" fontId="5" fillId="0" borderId="1" xfId="0" applyFont="1" applyFill="1" applyBorder="1" applyAlignment="1">
      <alignment horizontal="center"/>
    </xf>
    <xf numFmtId="0" fontId="5" fillId="0" borderId="0" xfId="0" applyFont="1" applyFill="1" applyAlignment="1">
      <alignment horizontal="center"/>
    </xf>
    <xf numFmtId="11" fontId="5" fillId="0" borderId="0" xfId="0" applyNumberFormat="1" applyFont="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5" fillId="0" borderId="0" xfId="0" applyFont="1" applyAlignment="1">
      <alignment horizontal="left"/>
    </xf>
    <xf numFmtId="11" fontId="5" fillId="0" borderId="0" xfId="0" applyNumberFormat="1" applyFont="1" applyBorder="1" applyAlignment="1">
      <alignment horizontal="center"/>
    </xf>
    <xf numFmtId="11" fontId="5" fillId="0" borderId="1" xfId="0" applyNumberFormat="1" applyFont="1" applyBorder="1" applyAlignment="1">
      <alignment horizontal="center"/>
    </xf>
    <xf numFmtId="11" fontId="5" fillId="0" borderId="1" xfId="0" applyNumberFormat="1" applyFont="1" applyBorder="1" applyAlignment="1">
      <alignment horizontal="center"/>
    </xf>
    <xf numFmtId="164" fontId="5" fillId="0" borderId="0" xfId="0" applyNumberFormat="1" applyFont="1" applyBorder="1" applyAlignment="1">
      <alignment horizontal="center"/>
    </xf>
    <xf numFmtId="11" fontId="10" fillId="0" borderId="0" xfId="0" applyNumberFormat="1" applyFont="1" applyAlignment="1">
      <alignment horizontal="center"/>
    </xf>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11" fontId="5" fillId="0" borderId="3" xfId="0" applyNumberFormat="1" applyFont="1" applyBorder="1" applyAlignment="1">
      <alignment horizontal="center"/>
    </xf>
    <xf numFmtId="11" fontId="10" fillId="0" borderId="3" xfId="0" applyNumberFormat="1" applyFont="1" applyBorder="1" applyAlignment="1">
      <alignment horizontal="center"/>
    </xf>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10" fillId="0" borderId="0" xfId="0" applyFont="1" applyAlignment="1">
      <alignment/>
    </xf>
    <xf numFmtId="0" fontId="10" fillId="0" borderId="0" xfId="0" applyFont="1" applyBorder="1" applyAlignment="1">
      <alignment/>
    </xf>
    <xf numFmtId="0" fontId="5" fillId="0" borderId="2" xfId="0" applyFont="1" applyBorder="1" applyAlignment="1">
      <alignment horizontal="center"/>
    </xf>
    <xf numFmtId="164" fontId="5" fillId="0" borderId="0" xfId="0" applyNumberFormat="1" applyFont="1" applyBorder="1" applyAlignment="1">
      <alignment/>
    </xf>
    <xf numFmtId="164" fontId="5" fillId="0" borderId="1" xfId="0" applyNumberFormat="1" applyFont="1" applyBorder="1" applyAlignment="1">
      <alignment/>
    </xf>
    <xf numFmtId="164" fontId="5" fillId="0" borderId="2" xfId="0" applyNumberFormat="1" applyFont="1" applyBorder="1" applyAlignment="1">
      <alignment/>
    </xf>
    <xf numFmtId="164" fontId="5" fillId="0" borderId="0" xfId="0" applyNumberFormat="1" applyFont="1" applyFill="1" applyBorder="1" applyAlignment="1">
      <alignment/>
    </xf>
    <xf numFmtId="164" fontId="5" fillId="0" borderId="0" xfId="0" applyNumberFormat="1" applyFont="1" applyAlignment="1">
      <alignment/>
    </xf>
    <xf numFmtId="164" fontId="5" fillId="0" borderId="0" xfId="0" applyNumberFormat="1" applyFont="1" applyAlignment="1">
      <alignment horizontal="center"/>
    </xf>
    <xf numFmtId="11" fontId="5" fillId="0" borderId="0" xfId="0" applyNumberFormat="1" applyFont="1" applyBorder="1" applyAlignment="1">
      <alignment horizontal="center"/>
    </xf>
    <xf numFmtId="11" fontId="10" fillId="0" borderId="0" xfId="0" applyNumberFormat="1" applyFont="1" applyBorder="1" applyAlignment="1">
      <alignment horizontal="center"/>
    </xf>
    <xf numFmtId="0" fontId="0" fillId="0" borderId="0" xfId="0" applyFont="1" applyAlignment="1">
      <alignment horizontal="center"/>
    </xf>
    <xf numFmtId="0" fontId="1" fillId="0" borderId="0" xfId="0" applyFont="1" applyFill="1" applyAlignment="1">
      <alignment/>
    </xf>
    <xf numFmtId="0" fontId="5" fillId="4" borderId="0" xfId="0" applyFont="1" applyFill="1" applyAlignment="1">
      <alignment horizontal="left"/>
    </xf>
    <xf numFmtId="0" fontId="0" fillId="0" borderId="3" xfId="0" applyBorder="1" applyAlignment="1">
      <alignment horizontal="right"/>
    </xf>
    <xf numFmtId="0" fontId="0" fillId="0" borderId="4" xfId="0" applyBorder="1" applyAlignment="1">
      <alignment horizontal="center"/>
    </xf>
    <xf numFmtId="0" fontId="5" fillId="0" borderId="0" xfId="0" applyFont="1" applyFill="1" applyBorder="1" applyAlignment="1">
      <alignment horizontal="center"/>
    </xf>
    <xf numFmtId="0" fontId="5" fillId="0" borderId="1" xfId="0" applyFont="1" applyFill="1" applyBorder="1" applyAlignment="1">
      <alignment horizontal="center"/>
    </xf>
    <xf numFmtId="2" fontId="0" fillId="0" borderId="0" xfId="0" applyNumberFormat="1" applyFill="1" applyBorder="1" applyAlignment="1">
      <alignment horizontal="left"/>
    </xf>
    <xf numFmtId="2" fontId="0" fillId="5" borderId="0" xfId="0" applyNumberFormat="1" applyFill="1" applyAlignment="1">
      <alignment horizontal="center"/>
    </xf>
    <xf numFmtId="11" fontId="0" fillId="0" borderId="0" xfId="0" applyNumberFormat="1" applyAlignment="1">
      <alignment/>
    </xf>
    <xf numFmtId="0" fontId="5" fillId="0" borderId="0" xfId="0" applyNumberFormat="1" applyFont="1" applyBorder="1" applyAlignment="1">
      <alignment horizontal="center"/>
    </xf>
    <xf numFmtId="0" fontId="5" fillId="0" borderId="3" xfId="0" applyFont="1" applyBorder="1" applyAlignment="1">
      <alignment horizontal="center"/>
    </xf>
    <xf numFmtId="0" fontId="5" fillId="0" borderId="3" xfId="0" applyNumberFormat="1" applyFont="1" applyBorder="1" applyAlignment="1">
      <alignment horizontal="center"/>
    </xf>
    <xf numFmtId="0" fontId="6" fillId="0" borderId="0" xfId="20" applyBorder="1" applyAlignment="1">
      <alignment horizontal="center"/>
    </xf>
    <xf numFmtId="0" fontId="1" fillId="0" borderId="0" xfId="0" applyFont="1" applyFill="1" applyAlignment="1">
      <alignment horizontal="center"/>
    </xf>
    <xf numFmtId="2" fontId="0" fillId="0" borderId="0" xfId="0" applyNumberFormat="1" applyFill="1" applyAlignment="1">
      <alignment horizontal="center"/>
    </xf>
    <xf numFmtId="0" fontId="0" fillId="0" borderId="0" xfId="0" applyFill="1" applyAlignment="1">
      <alignment horizontal="left"/>
    </xf>
    <xf numFmtId="2" fontId="10" fillId="0" borderId="0" xfId="0" applyNumberFormat="1" applyFont="1" applyFill="1" applyAlignment="1">
      <alignment horizontal="center"/>
    </xf>
    <xf numFmtId="0" fontId="10" fillId="0" borderId="0" xfId="0" applyFont="1" applyFill="1" applyAlignment="1">
      <alignment horizontal="center"/>
    </xf>
    <xf numFmtId="0" fontId="5" fillId="0" borderId="0" xfId="0" applyFont="1" applyFill="1" applyAlignment="1">
      <alignment horizontal="left"/>
    </xf>
    <xf numFmtId="0" fontId="0" fillId="0" borderId="0" xfId="0" applyFill="1" applyAlignment="1">
      <alignment/>
    </xf>
    <xf numFmtId="2" fontId="0" fillId="0" borderId="0" xfId="0" applyNumberFormat="1" applyFill="1" applyBorder="1" applyAlignment="1">
      <alignment horizontal="center"/>
    </xf>
    <xf numFmtId="0" fontId="0" fillId="0" borderId="2" xfId="0" applyFill="1" applyBorder="1" applyAlignment="1">
      <alignment horizontal="center"/>
    </xf>
    <xf numFmtId="0" fontId="1" fillId="7" borderId="0" xfId="0" applyFont="1" applyFill="1" applyAlignment="1">
      <alignment horizontal="left"/>
    </xf>
    <xf numFmtId="0" fontId="1" fillId="7" borderId="0" xfId="0" applyFont="1" applyFill="1" applyBorder="1" applyAlignment="1">
      <alignment horizontal="left"/>
    </xf>
    <xf numFmtId="0" fontId="0" fillId="0" borderId="0" xfId="0" applyFont="1" applyFill="1" applyBorder="1" applyAlignment="1">
      <alignment horizontal="center"/>
    </xf>
    <xf numFmtId="0" fontId="0" fillId="0" borderId="0" xfId="0" applyNumberFormat="1" applyFill="1" applyBorder="1" applyAlignment="1">
      <alignment horizontal="left"/>
    </xf>
    <xf numFmtId="11" fontId="0" fillId="0" borderId="0" xfId="0" applyNumberFormat="1" applyBorder="1" applyAlignment="1">
      <alignment/>
    </xf>
    <xf numFmtId="0" fontId="0" fillId="0" borderId="0" xfId="0" applyFont="1" applyBorder="1" applyAlignment="1">
      <alignment horizontal="center"/>
    </xf>
    <xf numFmtId="2" fontId="0" fillId="4" borderId="3" xfId="0" applyNumberFormat="1" applyFill="1" applyBorder="1" applyAlignment="1">
      <alignment horizontal="center"/>
    </xf>
    <xf numFmtId="0" fontId="2" fillId="0" borderId="1" xfId="0" applyFont="1" applyBorder="1" applyAlignment="1">
      <alignment horizontal="center"/>
    </xf>
    <xf numFmtId="0" fontId="0" fillId="0" borderId="0" xfId="0" applyFill="1" applyAlignment="1" quotePrefix="1">
      <alignment horizontal="center"/>
    </xf>
    <xf numFmtId="0" fontId="7" fillId="0" borderId="0" xfId="0" applyFont="1" applyAlignment="1">
      <alignment/>
    </xf>
    <xf numFmtId="0" fontId="2" fillId="0" borderId="3" xfId="0" applyFont="1" applyBorder="1" applyAlignment="1">
      <alignment horizontal="center"/>
    </xf>
    <xf numFmtId="0" fontId="0" fillId="0" borderId="1" xfId="0" applyFill="1" applyBorder="1" applyAlignment="1">
      <alignment horizontal="left"/>
    </xf>
    <xf numFmtId="169" fontId="0" fillId="0" borderId="0" xfId="0" applyNumberFormat="1" applyAlignment="1">
      <alignment horizontal="center"/>
    </xf>
    <xf numFmtId="170" fontId="0" fillId="0" borderId="0" xfId="0" applyNumberFormat="1" applyFont="1" applyAlignment="1">
      <alignment horizontal="center"/>
    </xf>
    <xf numFmtId="0" fontId="0" fillId="0" borderId="0" xfId="0" applyFill="1" applyAlignment="1">
      <alignment horizontal="right"/>
    </xf>
    <xf numFmtId="0" fontId="0" fillId="0" borderId="0" xfId="0" applyFill="1" applyBorder="1" applyAlignment="1" quotePrefix="1">
      <alignment horizontal="center"/>
    </xf>
    <xf numFmtId="164" fontId="5" fillId="0" borderId="3" xfId="0" applyNumberFormat="1" applyFont="1" applyBorder="1" applyAlignment="1">
      <alignment/>
    </xf>
    <xf numFmtId="164" fontId="5" fillId="0" borderId="3" xfId="0" applyNumberFormat="1" applyFont="1" applyBorder="1" applyAlignment="1">
      <alignment horizontal="center"/>
    </xf>
    <xf numFmtId="11" fontId="0" fillId="0" borderId="3" xfId="0" applyNumberFormat="1" applyBorder="1" applyAlignment="1">
      <alignment/>
    </xf>
    <xf numFmtId="0" fontId="0" fillId="0" borderId="3" xfId="0" applyFont="1" applyBorder="1" applyAlignment="1">
      <alignment horizontal="center"/>
    </xf>
    <xf numFmtId="0" fontId="1" fillId="0" borderId="4" xfId="0" applyFont="1" applyBorder="1" applyAlignment="1">
      <alignment horizontal="center"/>
    </xf>
    <xf numFmtId="2" fontId="0" fillId="0" borderId="4" xfId="0" applyNumberFormat="1" applyBorder="1" applyAlignment="1">
      <alignment horizontal="center"/>
    </xf>
    <xf numFmtId="0" fontId="5" fillId="0" borderId="4" xfId="0" applyNumberFormat="1" applyFont="1" applyBorder="1" applyAlignment="1">
      <alignment horizontal="center"/>
    </xf>
    <xf numFmtId="11" fontId="0" fillId="0" borderId="4" xfId="0" applyNumberFormat="1" applyBorder="1" applyAlignment="1">
      <alignment horizontal="center"/>
    </xf>
    <xf numFmtId="0" fontId="5" fillId="0" borderId="4" xfId="0" applyFont="1" applyBorder="1" applyAlignment="1">
      <alignment horizontal="left"/>
    </xf>
    <xf numFmtId="0" fontId="0" fillId="0" borderId="4" xfId="0" applyBorder="1" applyAlignment="1">
      <alignment horizontal="left"/>
    </xf>
    <xf numFmtId="0" fontId="5" fillId="0" borderId="0" xfId="0" applyFont="1" applyBorder="1" applyAlignment="1">
      <alignment horizontal="left"/>
    </xf>
    <xf numFmtId="0" fontId="14" fillId="0" borderId="0" xfId="0" applyFont="1" applyAlignment="1">
      <alignment/>
    </xf>
    <xf numFmtId="0" fontId="5" fillId="0" borderId="2" xfId="0" applyFont="1" applyFill="1" applyBorder="1" applyAlignment="1">
      <alignment horizontal="center"/>
    </xf>
    <xf numFmtId="0" fontId="1" fillId="2" borderId="0" xfId="0" applyFont="1" applyFill="1" applyAlignment="1">
      <alignment horizontal="left"/>
    </xf>
    <xf numFmtId="170" fontId="5" fillId="0" borderId="0" xfId="0" applyNumberFormat="1" applyFont="1" applyAlignment="1">
      <alignment horizontal="center"/>
    </xf>
    <xf numFmtId="170" fontId="5" fillId="0" borderId="3" xfId="0" applyNumberFormat="1" applyFont="1" applyBorder="1" applyAlignment="1">
      <alignment horizontal="center"/>
    </xf>
    <xf numFmtId="0" fontId="15" fillId="0" borderId="0" xfId="0" applyFont="1" applyAlignment="1">
      <alignment horizontal="center"/>
    </xf>
    <xf numFmtId="0" fontId="15" fillId="0" borderId="0" xfId="0" applyFont="1" applyAlignment="1">
      <alignment horizontal="left"/>
    </xf>
    <xf numFmtId="0" fontId="15" fillId="0" borderId="0" xfId="0" applyFont="1" applyAlignment="1">
      <alignment/>
    </xf>
    <xf numFmtId="0" fontId="15" fillId="0" borderId="1" xfId="0" applyFont="1" applyBorder="1" applyAlignment="1">
      <alignment horizontal="center"/>
    </xf>
    <xf numFmtId="0" fontId="15" fillId="0" borderId="0" xfId="0" applyFont="1" applyFill="1" applyAlignment="1">
      <alignment horizontal="center"/>
    </xf>
    <xf numFmtId="0" fontId="15" fillId="0" borderId="0" xfId="0" applyFont="1" applyFill="1" applyAlignment="1" quotePrefix="1">
      <alignment horizontal="center"/>
    </xf>
    <xf numFmtId="170" fontId="15" fillId="0" borderId="0" xfId="0" applyNumberFormat="1" applyFont="1" applyAlignment="1">
      <alignment horizontal="center"/>
    </xf>
    <xf numFmtId="0" fontId="15" fillId="0" borderId="0" xfId="0" applyFont="1" applyAlignment="1">
      <alignment/>
    </xf>
    <xf numFmtId="0" fontId="15" fillId="0" borderId="0" xfId="0" applyFont="1" applyFill="1" applyBorder="1" applyAlignment="1">
      <alignment horizontal="center"/>
    </xf>
    <xf numFmtId="0" fontId="15" fillId="0" borderId="3" xfId="0" applyFont="1" applyBorder="1" applyAlignment="1">
      <alignment/>
    </xf>
    <xf numFmtId="0" fontId="15" fillId="0" borderId="3" xfId="0" applyFont="1" applyBorder="1" applyAlignment="1">
      <alignment horizontal="center"/>
    </xf>
    <xf numFmtId="11" fontId="16" fillId="0" borderId="0" xfId="0" applyNumberFormat="1" applyFont="1" applyAlignment="1">
      <alignment horizontal="center"/>
    </xf>
    <xf numFmtId="0" fontId="16" fillId="0" borderId="0" xfId="0" applyFont="1" applyAlignment="1">
      <alignment horizontal="center"/>
    </xf>
    <xf numFmtId="11" fontId="16" fillId="0" borderId="0" xfId="0" applyNumberFormat="1" applyFont="1" applyBorder="1" applyAlignment="1">
      <alignment horizontal="center"/>
    </xf>
    <xf numFmtId="0" fontId="16" fillId="0" borderId="0" xfId="0" applyFont="1" applyBorder="1" applyAlignment="1">
      <alignment horizontal="center"/>
    </xf>
    <xf numFmtId="11" fontId="2" fillId="0" borderId="0" xfId="0" applyNumberFormat="1" applyFont="1" applyAlignment="1">
      <alignment horizontal="center"/>
    </xf>
    <xf numFmtId="0" fontId="2" fillId="0" borderId="0" xfId="0" applyNumberFormat="1" applyFont="1" applyAlignment="1">
      <alignment horizontal="center"/>
    </xf>
    <xf numFmtId="0" fontId="2" fillId="0" borderId="0" xfId="0" applyNumberFormat="1" applyFont="1" applyBorder="1" applyAlignment="1">
      <alignment horizontal="center"/>
    </xf>
    <xf numFmtId="0" fontId="2" fillId="0" borderId="3" xfId="0" applyNumberFormat="1" applyFont="1" applyBorder="1" applyAlignment="1">
      <alignment horizontal="center"/>
    </xf>
    <xf numFmtId="0" fontId="0" fillId="0" borderId="1" xfId="0" applyFont="1" applyBorder="1" applyAlignment="1">
      <alignment horizontal="center"/>
    </xf>
    <xf numFmtId="0" fontId="1" fillId="0" borderId="1" xfId="0" applyFont="1" applyFill="1" applyBorder="1" applyAlignment="1">
      <alignment horizontal="center"/>
    </xf>
    <xf numFmtId="0" fontId="1" fillId="2" borderId="0" xfId="0" applyFont="1" applyFill="1" applyBorder="1" applyAlignment="1">
      <alignment horizontal="left"/>
    </xf>
    <xf numFmtId="0" fontId="2" fillId="0" borderId="1" xfId="0" applyNumberFormat="1" applyFont="1" applyBorder="1" applyAlignment="1">
      <alignment horizontal="center"/>
    </xf>
    <xf numFmtId="0" fontId="15" fillId="0" borderId="0" xfId="0" applyFont="1" applyBorder="1" applyAlignment="1">
      <alignment/>
    </xf>
    <xf numFmtId="0" fontId="15" fillId="0" borderId="0" xfId="0" applyFont="1" applyBorder="1" applyAlignment="1">
      <alignment horizontal="center"/>
    </xf>
    <xf numFmtId="0" fontId="15" fillId="0" borderId="1" xfId="0" applyFont="1" applyBorder="1" applyAlignment="1">
      <alignment/>
    </xf>
    <xf numFmtId="0" fontId="10" fillId="0" borderId="0" xfId="0" applyFont="1" applyFill="1" applyAlignment="1">
      <alignment/>
    </xf>
    <xf numFmtId="0" fontId="2" fillId="0" borderId="0" xfId="2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2" fillId="0" borderId="1" xfId="0" applyFont="1" applyBorder="1" applyAlignment="1">
      <alignment horizontal="left"/>
    </xf>
    <xf numFmtId="0" fontId="2" fillId="0" borderId="0" xfId="0" applyFont="1" applyFill="1" applyAlignment="1">
      <alignment horizontal="left"/>
    </xf>
    <xf numFmtId="0" fontId="2" fillId="0" borderId="0" xfId="20" applyNumberFormat="1" applyFont="1" applyAlignment="1">
      <alignment horizontal="left"/>
    </xf>
    <xf numFmtId="0" fontId="2" fillId="0" borderId="0" xfId="0" applyNumberFormat="1" applyFont="1" applyAlignment="1">
      <alignment horizontal="left"/>
    </xf>
    <xf numFmtId="0" fontId="2" fillId="0" borderId="4" xfId="0" applyFont="1" applyBorder="1" applyAlignment="1">
      <alignment horizontal="left"/>
    </xf>
    <xf numFmtId="2" fontId="0" fillId="0" borderId="1" xfId="0" applyNumberFormat="1" applyFill="1" applyBorder="1" applyAlignment="1">
      <alignment horizontal="center"/>
    </xf>
    <xf numFmtId="2" fontId="0" fillId="0" borderId="3" xfId="0" applyNumberFormat="1" applyFill="1" applyBorder="1" applyAlignment="1">
      <alignment horizontal="center"/>
    </xf>
    <xf numFmtId="11" fontId="0" fillId="2" borderId="0" xfId="0" applyNumberFormat="1" applyFill="1" applyBorder="1" applyAlignment="1">
      <alignment horizontal="center"/>
    </xf>
    <xf numFmtId="0" fontId="0" fillId="0" borderId="0" xfId="0" applyFont="1" applyFill="1" applyBorder="1" applyAlignment="1">
      <alignment horizontal="left"/>
    </xf>
    <xf numFmtId="11" fontId="0" fillId="0" borderId="0" xfId="0" applyNumberFormat="1" applyFont="1" applyAlignment="1">
      <alignment horizontal="center"/>
    </xf>
    <xf numFmtId="11"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0" fillId="8" borderId="0" xfId="0" applyFill="1" applyAlignment="1">
      <alignment/>
    </xf>
    <xf numFmtId="0" fontId="2" fillId="0" borderId="0" xfId="0" applyFont="1" applyAlignment="1">
      <alignment/>
    </xf>
    <xf numFmtId="0" fontId="2" fillId="0" borderId="0" xfId="0" applyFont="1" applyBorder="1" applyAlignment="1">
      <alignment horizontal="left"/>
    </xf>
    <xf numFmtId="0" fontId="0" fillId="0" borderId="3" xfId="0" applyFont="1" applyBorder="1" applyAlignment="1">
      <alignment horizontal="center"/>
    </xf>
    <xf numFmtId="0" fontId="1" fillId="0" borderId="3" xfId="0" applyFont="1" applyFill="1" applyBorder="1" applyAlignment="1">
      <alignment horizontal="center"/>
    </xf>
    <xf numFmtId="11" fontId="0" fillId="0" borderId="0" xfId="0" applyNumberFormat="1" applyFont="1" applyAlignment="1">
      <alignment horizontal="left"/>
    </xf>
    <xf numFmtId="0" fontId="2" fillId="0" borderId="0" xfId="0" applyFont="1" applyBorder="1" applyAlignment="1">
      <alignment horizontal="center"/>
    </xf>
    <xf numFmtId="0" fontId="2" fillId="0" borderId="0" xfId="0" applyFont="1" applyFill="1" applyBorder="1" applyAlignment="1">
      <alignment horizontal="left"/>
    </xf>
    <xf numFmtId="0" fontId="0" fillId="0" borderId="0" xfId="0" applyFont="1" applyFill="1" applyBorder="1" applyAlignment="1">
      <alignment/>
    </xf>
    <xf numFmtId="0" fontId="2" fillId="0" borderId="3" xfId="0" applyFont="1" applyBorder="1" applyAlignment="1">
      <alignment horizontal="center"/>
    </xf>
    <xf numFmtId="0" fontId="0" fillId="0" borderId="3" xfId="0" applyFont="1" applyBorder="1" applyAlignment="1">
      <alignment/>
    </xf>
    <xf numFmtId="0" fontId="2" fillId="0" borderId="0" xfId="0" applyFont="1" applyFill="1" applyBorder="1" applyAlignment="1">
      <alignment horizontal="center"/>
    </xf>
    <xf numFmtId="0" fontId="0" fillId="0" borderId="1" xfId="0" applyBorder="1" applyAlignment="1">
      <alignment horizontal="right"/>
    </xf>
    <xf numFmtId="0" fontId="2" fillId="0" borderId="3" xfId="0" applyFont="1" applyFill="1" applyBorder="1" applyAlignment="1">
      <alignment horizontal="center"/>
    </xf>
    <xf numFmtId="0" fontId="2" fillId="0" borderId="3" xfId="0" applyFont="1" applyBorder="1" applyAlignment="1">
      <alignment horizontal="left"/>
    </xf>
    <xf numFmtId="2" fontId="0" fillId="0" borderId="0" xfId="0" applyNumberFormat="1" applyFont="1" applyBorder="1" applyAlignment="1">
      <alignment horizontal="center"/>
    </xf>
    <xf numFmtId="11" fontId="0" fillId="0" borderId="0" xfId="0" applyNumberFormat="1" applyFont="1" applyBorder="1" applyAlignment="1">
      <alignment horizontal="center"/>
    </xf>
    <xf numFmtId="0" fontId="0" fillId="0" borderId="0" xfId="0" applyFont="1" applyBorder="1" applyAlignment="1">
      <alignment horizontal="left"/>
    </xf>
    <xf numFmtId="2" fontId="0" fillId="0" borderId="1" xfId="0" applyNumberFormat="1" applyFont="1" applyBorder="1" applyAlignment="1">
      <alignment horizontal="center"/>
    </xf>
    <xf numFmtId="11" fontId="0" fillId="0" borderId="1" xfId="0" applyNumberFormat="1" applyFont="1" applyBorder="1" applyAlignment="1">
      <alignment horizontal="center"/>
    </xf>
    <xf numFmtId="11" fontId="0" fillId="0" borderId="0" xfId="0" applyNumberFormat="1" applyFont="1" applyAlignment="1">
      <alignment horizontal="center"/>
    </xf>
    <xf numFmtId="2" fontId="0" fillId="0" borderId="2" xfId="0" applyNumberFormat="1" applyFont="1" applyBorder="1" applyAlignment="1">
      <alignment horizontal="center"/>
    </xf>
    <xf numFmtId="2" fontId="0" fillId="0" borderId="2" xfId="0" applyNumberFormat="1" applyBorder="1" applyAlignment="1">
      <alignment horizontal="center"/>
    </xf>
    <xf numFmtId="0" fontId="0" fillId="0" borderId="2" xfId="0" applyFont="1" applyBorder="1" applyAlignment="1">
      <alignment horizontal="center"/>
    </xf>
    <xf numFmtId="11" fontId="0" fillId="0" borderId="2" xfId="0" applyNumberFormat="1" applyBorder="1" applyAlignment="1">
      <alignment horizontal="center"/>
    </xf>
    <xf numFmtId="11" fontId="0" fillId="0" borderId="2" xfId="0" applyNumberFormat="1" applyFont="1" applyBorder="1" applyAlignment="1">
      <alignment horizontal="center"/>
    </xf>
    <xf numFmtId="0" fontId="2" fillId="0" borderId="2" xfId="0" applyFont="1" applyBorder="1" applyAlignment="1">
      <alignment horizontal="center"/>
    </xf>
    <xf numFmtId="0" fontId="10" fillId="0" borderId="1" xfId="0" applyFont="1" applyBorder="1" applyAlignment="1">
      <alignment/>
    </xf>
    <xf numFmtId="2" fontId="0" fillId="0" borderId="3" xfId="0" applyNumberFormat="1" applyFont="1" applyBorder="1" applyAlignment="1">
      <alignment horizontal="center"/>
    </xf>
    <xf numFmtId="0" fontId="2" fillId="0" borderId="0" xfId="0" applyFont="1" applyFill="1" applyBorder="1" applyAlignment="1">
      <alignment horizontal="center"/>
    </xf>
    <xf numFmtId="0" fontId="2" fillId="0" borderId="0" xfId="0" applyFont="1" applyAlignment="1">
      <alignment/>
    </xf>
    <xf numFmtId="0" fontId="2" fillId="0" borderId="0" xfId="0" applyFont="1" applyBorder="1" applyAlignment="1">
      <alignment/>
    </xf>
    <xf numFmtId="0" fontId="2" fillId="0" borderId="3" xfId="0" applyFont="1" applyFill="1" applyBorder="1" applyAlignment="1">
      <alignment horizontal="center"/>
    </xf>
    <xf numFmtId="0" fontId="2" fillId="0" borderId="3" xfId="0" applyFont="1" applyBorder="1" applyAlignment="1">
      <alignment/>
    </xf>
    <xf numFmtId="0" fontId="5" fillId="0" borderId="3" xfId="0" applyFont="1" applyFill="1" applyBorder="1" applyAlignment="1">
      <alignment horizontal="center"/>
    </xf>
    <xf numFmtId="0" fontId="0" fillId="4" borderId="1" xfId="0" applyFill="1" applyBorder="1" applyAlignment="1">
      <alignment horizontal="center"/>
    </xf>
    <xf numFmtId="164" fontId="5" fillId="0" borderId="1" xfId="0" applyNumberFormat="1" applyFont="1" applyBorder="1" applyAlignment="1">
      <alignment horizontal="center"/>
    </xf>
    <xf numFmtId="11" fontId="16" fillId="0" borderId="1" xfId="0" applyNumberFormat="1" applyFont="1" applyBorder="1" applyAlignment="1">
      <alignment horizontal="center"/>
    </xf>
    <xf numFmtId="0" fontId="16" fillId="0" borderId="1" xfId="0" applyFont="1" applyBorder="1" applyAlignment="1">
      <alignment horizontal="center"/>
    </xf>
    <xf numFmtId="0" fontId="0" fillId="8" borderId="0" xfId="0" applyFill="1" applyBorder="1" applyAlignment="1">
      <alignment/>
    </xf>
    <xf numFmtId="0" fontId="0" fillId="8" borderId="3" xfId="0" applyFill="1" applyBorder="1" applyAlignment="1">
      <alignment/>
    </xf>
    <xf numFmtId="11" fontId="16" fillId="0" borderId="3" xfId="0" applyNumberFormat="1" applyFont="1" applyFill="1" applyBorder="1" applyAlignment="1">
      <alignment horizontal="center"/>
    </xf>
    <xf numFmtId="0" fontId="16" fillId="0" borderId="3" xfId="0" applyFont="1" applyFill="1" applyBorder="1" applyAlignment="1">
      <alignment horizontal="center"/>
    </xf>
    <xf numFmtId="0" fontId="0" fillId="0" borderId="0" xfId="0" applyNumberFormat="1" applyFont="1" applyBorder="1" applyAlignment="1">
      <alignment horizontal="center"/>
    </xf>
    <xf numFmtId="11" fontId="0" fillId="0" borderId="0" xfId="0" applyNumberFormat="1" applyFont="1" applyBorder="1" applyAlignment="1">
      <alignment horizontal="center"/>
    </xf>
    <xf numFmtId="0" fontId="2" fillId="0" borderId="0" xfId="0" applyNumberFormat="1" applyFont="1" applyBorder="1" applyAlignment="1">
      <alignment horizontal="left"/>
    </xf>
    <xf numFmtId="11" fontId="0" fillId="0" borderId="3" xfId="0" applyNumberFormat="1" applyFont="1" applyBorder="1" applyAlignment="1">
      <alignment horizontal="center"/>
    </xf>
    <xf numFmtId="0" fontId="2" fillId="2" borderId="2" xfId="0" applyFont="1" applyFill="1" applyBorder="1" applyAlignment="1">
      <alignment horizontal="center"/>
    </xf>
    <xf numFmtId="0" fontId="2" fillId="2" borderId="0" xfId="0" applyFont="1" applyFill="1" applyBorder="1" applyAlignment="1">
      <alignment horizontal="center"/>
    </xf>
    <xf numFmtId="0" fontId="2" fillId="2" borderId="3" xfId="0" applyFont="1" applyFill="1" applyBorder="1" applyAlignment="1">
      <alignment horizontal="center"/>
    </xf>
    <xf numFmtId="0" fontId="0" fillId="0" borderId="0" xfId="0" applyFont="1" applyBorder="1" applyAlignment="1">
      <alignment horizontal="center" wrapText="1"/>
    </xf>
    <xf numFmtId="11" fontId="2" fillId="0" borderId="0" xfId="0" applyNumberFormat="1" applyFont="1" applyBorder="1" applyAlignment="1">
      <alignment horizontal="center" wrapText="1"/>
    </xf>
    <xf numFmtId="0" fontId="5" fillId="0" borderId="0" xfId="0" applyFont="1" applyAlignment="1">
      <alignment/>
    </xf>
    <xf numFmtId="0" fontId="0" fillId="0" borderId="0" xfId="0" applyBorder="1" applyAlignment="1">
      <alignment horizontal="center" wrapText="1"/>
    </xf>
    <xf numFmtId="0" fontId="0" fillId="0" borderId="1" xfId="0" applyBorder="1" applyAlignment="1">
      <alignment horizontal="center" wrapText="1"/>
    </xf>
    <xf numFmtId="0" fontId="0" fillId="0" borderId="0" xfId="0" applyFill="1" applyBorder="1" applyAlignment="1">
      <alignment horizontal="center" wrapText="1"/>
    </xf>
    <xf numFmtId="172" fontId="2" fillId="0" borderId="0" xfId="0" applyNumberFormat="1" applyFont="1" applyAlignment="1">
      <alignment horizontal="center"/>
    </xf>
    <xf numFmtId="0" fontId="0" fillId="0" borderId="3" xfId="0" applyFill="1" applyBorder="1" applyAlignment="1">
      <alignment horizontal="center" wrapText="1"/>
    </xf>
    <xf numFmtId="173" fontId="5" fillId="0" borderId="0" xfId="0" applyNumberFormat="1" applyFont="1" applyAlignment="1">
      <alignment horizontal="center"/>
    </xf>
    <xf numFmtId="173" fontId="5" fillId="0" borderId="0" xfId="0" applyNumberFormat="1" applyFont="1" applyBorder="1" applyAlignment="1">
      <alignment horizontal="center"/>
    </xf>
    <xf numFmtId="173" fontId="5" fillId="0" borderId="3" xfId="0" applyNumberFormat="1" applyFont="1" applyBorder="1" applyAlignment="1">
      <alignment horizontal="center"/>
    </xf>
    <xf numFmtId="0" fontId="1" fillId="6" borderId="0" xfId="0" applyFont="1" applyFill="1" applyAlignment="1">
      <alignment horizontal="center"/>
    </xf>
    <xf numFmtId="2" fontId="2" fillId="0" borderId="0" xfId="0" applyNumberFormat="1" applyFont="1" applyAlignment="1">
      <alignment horizontal="center"/>
    </xf>
    <xf numFmtId="173" fontId="5"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173" fontId="2" fillId="0" borderId="0" xfId="0" applyNumberFormat="1" applyFont="1" applyAlignment="1">
      <alignment horizontal="center"/>
    </xf>
    <xf numFmtId="0" fontId="0" fillId="0" borderId="0" xfId="0" applyFont="1" applyAlignment="1">
      <alignment horizontal="right"/>
    </xf>
    <xf numFmtId="0" fontId="7" fillId="0" borderId="0" xfId="0" applyFont="1" applyFill="1" applyBorder="1" applyAlignment="1">
      <alignment/>
    </xf>
    <xf numFmtId="0" fontId="1" fillId="0" borderId="3" xfId="0" applyFont="1" applyFill="1" applyBorder="1" applyAlignment="1">
      <alignment/>
    </xf>
    <xf numFmtId="0" fontId="0" fillId="0" borderId="0" xfId="0" applyNumberFormat="1" applyBorder="1" applyAlignment="1">
      <alignment horizontal="center"/>
    </xf>
    <xf numFmtId="0" fontId="0" fillId="0" borderId="3" xfId="0" applyNumberFormat="1" applyBorder="1" applyAlignment="1">
      <alignment horizontal="center"/>
    </xf>
    <xf numFmtId="0" fontId="5" fillId="0" borderId="0" xfId="0" applyFont="1" applyBorder="1" applyAlignment="1">
      <alignment/>
    </xf>
    <xf numFmtId="2" fontId="5" fillId="0" borderId="0" xfId="0" applyNumberFormat="1" applyFont="1" applyAlignment="1">
      <alignment horizontal="center"/>
    </xf>
    <xf numFmtId="2" fontId="2" fillId="3" borderId="0" xfId="0" applyNumberFormat="1" applyFont="1" applyFill="1" applyAlignment="1">
      <alignment horizontal="center"/>
    </xf>
    <xf numFmtId="2" fontId="2" fillId="3" borderId="0" xfId="0" applyNumberFormat="1" applyFont="1" applyFill="1" applyBorder="1" applyAlignment="1">
      <alignment horizontal="center"/>
    </xf>
    <xf numFmtId="2" fontId="2" fillId="3" borderId="1" xfId="0" applyNumberFormat="1" applyFont="1" applyFill="1" applyBorder="1" applyAlignment="1">
      <alignment horizontal="center"/>
    </xf>
    <xf numFmtId="2" fontId="2" fillId="3" borderId="3" xfId="0" applyNumberFormat="1" applyFont="1" applyFill="1" applyBorder="1" applyAlignment="1">
      <alignment horizontal="center"/>
    </xf>
    <xf numFmtId="2" fontId="5" fillId="0" borderId="3" xfId="0" applyNumberFormat="1" applyFont="1" applyBorder="1" applyAlignment="1">
      <alignment horizontal="center"/>
    </xf>
    <xf numFmtId="11" fontId="5" fillId="3" borderId="0" xfId="0" applyNumberFormat="1" applyFont="1" applyFill="1" applyBorder="1" applyAlignment="1">
      <alignment horizontal="center"/>
    </xf>
    <xf numFmtId="11" fontId="5" fillId="3" borderId="0" xfId="0" applyNumberFormat="1" applyFont="1" applyFill="1" applyAlignment="1">
      <alignment horizontal="center"/>
    </xf>
    <xf numFmtId="11" fontId="5" fillId="3" borderId="3" xfId="0" applyNumberFormat="1" applyFont="1" applyFill="1" applyBorder="1" applyAlignment="1">
      <alignment horizontal="center"/>
    </xf>
    <xf numFmtId="172" fontId="5" fillId="3" borderId="0" xfId="0" applyNumberFormat="1" applyFont="1" applyFill="1" applyAlignment="1">
      <alignment horizontal="center"/>
    </xf>
    <xf numFmtId="172" fontId="5" fillId="3" borderId="1" xfId="0" applyNumberFormat="1" applyFont="1" applyFill="1" applyBorder="1" applyAlignment="1">
      <alignment horizontal="center"/>
    </xf>
    <xf numFmtId="172" fontId="5" fillId="3" borderId="3" xfId="0" applyNumberFormat="1" applyFont="1" applyFill="1" applyBorder="1" applyAlignment="1">
      <alignment horizontal="center"/>
    </xf>
    <xf numFmtId="0" fontId="0" fillId="0" borderId="0" xfId="0" applyNumberFormat="1" applyAlignment="1">
      <alignment horizontal="left"/>
    </xf>
    <xf numFmtId="0" fontId="1" fillId="0" borderId="0" xfId="0" applyFont="1" applyFill="1" applyBorder="1" applyAlignment="1">
      <alignment horizontal="left"/>
    </xf>
    <xf numFmtId="0" fontId="15" fillId="0" borderId="0" xfId="0" applyNumberFormat="1" applyFont="1" applyAlignment="1">
      <alignment horizontal="center"/>
    </xf>
    <xf numFmtId="0" fontId="0" fillId="0" borderId="0" xfId="0" applyFont="1" applyFill="1" applyBorder="1" applyAlignment="1">
      <alignment horizontal="left"/>
    </xf>
    <xf numFmtId="0" fontId="0" fillId="0" borderId="0" xfId="0" applyFont="1" applyBorder="1" applyAlignment="1">
      <alignment/>
    </xf>
    <xf numFmtId="11" fontId="15" fillId="0" borderId="0" xfId="0" applyNumberFormat="1" applyFont="1" applyAlignment="1">
      <alignment horizontal="center"/>
    </xf>
    <xf numFmtId="0" fontId="0" fillId="0" borderId="3" xfId="0" applyFont="1" applyBorder="1" applyAlignment="1">
      <alignment/>
    </xf>
    <xf numFmtId="0" fontId="15" fillId="0" borderId="0" xfId="0" applyNumberFormat="1" applyFont="1" applyBorder="1" applyAlignment="1">
      <alignment horizontal="center"/>
    </xf>
    <xf numFmtId="173" fontId="2" fillId="0" borderId="1" xfId="0" applyNumberFormat="1" applyFont="1" applyBorder="1" applyAlignment="1">
      <alignment horizontal="center"/>
    </xf>
    <xf numFmtId="172" fontId="2" fillId="0" borderId="0" xfId="0" applyNumberFormat="1" applyFont="1" applyBorder="1" applyAlignment="1">
      <alignment horizontal="center"/>
    </xf>
    <xf numFmtId="172" fontId="2" fillId="0" borderId="1" xfId="0" applyNumberFormat="1" applyFont="1" applyBorder="1" applyAlignment="1">
      <alignment horizontal="center"/>
    </xf>
    <xf numFmtId="0" fontId="5" fillId="0" borderId="1" xfId="0" applyFont="1" applyBorder="1" applyAlignment="1">
      <alignment/>
    </xf>
    <xf numFmtId="0" fontId="5" fillId="2" borderId="0" xfId="0" applyFont="1" applyFill="1" applyBorder="1" applyAlignment="1">
      <alignment horizontal="center"/>
    </xf>
    <xf numFmtId="0" fontId="5" fillId="2" borderId="1" xfId="0" applyFont="1" applyFill="1" applyBorder="1" applyAlignment="1">
      <alignment horizontal="center"/>
    </xf>
    <xf numFmtId="0" fontId="0" fillId="0" borderId="1" xfId="0" applyFont="1" applyBorder="1" applyAlignment="1">
      <alignment horizontal="left"/>
    </xf>
    <xf numFmtId="0" fontId="0" fillId="0" borderId="1" xfId="0" applyFont="1" applyFill="1" applyBorder="1" applyAlignment="1">
      <alignment horizontal="center"/>
    </xf>
    <xf numFmtId="2" fontId="5"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909"/>
  <sheetViews>
    <sheetView tabSelected="1" workbookViewId="0" topLeftCell="A1">
      <selection activeCell="Q131" sqref="Q131"/>
    </sheetView>
  </sheetViews>
  <sheetFormatPr defaultColWidth="9.140625" defaultRowHeight="12.75"/>
  <cols>
    <col min="1" max="1" width="3.421875" style="0" customWidth="1"/>
    <col min="2" max="2" width="3.00390625" style="0" customWidth="1"/>
    <col min="3" max="3" width="7.7109375" style="0" customWidth="1"/>
    <col min="4" max="4" width="7.140625" style="0" customWidth="1"/>
    <col min="5" max="5" width="10.00390625" style="0" customWidth="1"/>
    <col min="6" max="6" width="9.57421875" style="0" customWidth="1"/>
    <col min="7" max="7" width="11.28125" style="0" customWidth="1"/>
    <col min="8" max="8" width="10.140625" style="0" customWidth="1"/>
    <col min="9" max="9" width="9.28125" style="0" bestFit="1" customWidth="1"/>
    <col min="11" max="11" width="14.421875" style="0" customWidth="1"/>
    <col min="12" max="12" width="18.140625" style="0" bestFit="1" customWidth="1"/>
    <col min="13" max="13" width="13.28125" style="0" customWidth="1"/>
    <col min="14" max="14" width="31.8515625" style="0" customWidth="1"/>
    <col min="15" max="15" width="36.8515625" style="0" customWidth="1"/>
    <col min="16" max="16" width="11.8515625" style="0" customWidth="1"/>
    <col min="17" max="17" width="16.00390625" style="63" customWidth="1"/>
    <col min="18" max="18" width="15.00390625" style="34" customWidth="1"/>
    <col min="19" max="19" width="12.57421875" style="0" bestFit="1" customWidth="1"/>
    <col min="20" max="20" width="11.8515625" style="0" customWidth="1"/>
    <col min="22" max="22" width="12.421875" style="0" bestFit="1" customWidth="1"/>
  </cols>
  <sheetData>
    <row r="1" ht="12.75">
      <c r="A1" s="179">
        <v>1</v>
      </c>
    </row>
    <row r="2" spans="1:19" ht="12.75">
      <c r="A2" s="1" t="s">
        <v>66</v>
      </c>
      <c r="B2" s="2"/>
      <c r="C2" s="3"/>
      <c r="D2" s="4"/>
      <c r="E2" s="4"/>
      <c r="F2" s="4"/>
      <c r="G2" s="4"/>
      <c r="H2" s="4"/>
      <c r="I2" s="7"/>
      <c r="J2" s="7"/>
      <c r="K2" s="7"/>
      <c r="L2" s="7"/>
      <c r="M2" s="14" t="s">
        <v>67</v>
      </c>
      <c r="N2" s="7"/>
      <c r="O2" s="7"/>
      <c r="P2" s="7"/>
      <c r="Q2" s="31"/>
      <c r="R2" s="32"/>
      <c r="S2" s="32"/>
    </row>
    <row r="3" spans="1:30" ht="12.75">
      <c r="A3" s="9"/>
      <c r="B3" s="10" t="s">
        <v>6</v>
      </c>
      <c r="C3" s="11" t="s">
        <v>7</v>
      </c>
      <c r="D3" s="10" t="s">
        <v>8</v>
      </c>
      <c r="E3" s="10" t="s">
        <v>377</v>
      </c>
      <c r="F3" s="10" t="s">
        <v>376</v>
      </c>
      <c r="G3" s="10" t="s">
        <v>9</v>
      </c>
      <c r="H3" s="10" t="s">
        <v>10</v>
      </c>
      <c r="I3" s="10" t="s">
        <v>11</v>
      </c>
      <c r="J3" s="10" t="s">
        <v>12</v>
      </c>
      <c r="K3" s="10" t="s">
        <v>13</v>
      </c>
      <c r="L3" s="10" t="s">
        <v>17</v>
      </c>
      <c r="M3" s="10" t="s">
        <v>14</v>
      </c>
      <c r="N3" s="10" t="s">
        <v>18</v>
      </c>
      <c r="O3" s="53" t="s">
        <v>16</v>
      </c>
      <c r="P3" s="53" t="s">
        <v>15</v>
      </c>
      <c r="Q3" s="53" t="s">
        <v>44</v>
      </c>
      <c r="S3" s="53"/>
      <c r="T3" s="13"/>
      <c r="U3" s="13"/>
      <c r="V3" s="13"/>
      <c r="W3" s="13"/>
      <c r="X3" s="13"/>
      <c r="Y3" s="13"/>
      <c r="Z3" s="13"/>
      <c r="AA3" s="13"/>
      <c r="AB3" s="13"/>
      <c r="AC3" s="13"/>
      <c r="AD3" s="13"/>
    </row>
    <row r="4" spans="1:19" ht="12.75">
      <c r="A4" s="14"/>
      <c r="B4" s="10">
        <v>1</v>
      </c>
      <c r="C4" s="37">
        <v>303.15</v>
      </c>
      <c r="D4" s="34">
        <v>6.07</v>
      </c>
      <c r="E4" s="102">
        <v>0.0295895980414617</v>
      </c>
      <c r="F4" s="34">
        <v>294</v>
      </c>
      <c r="G4" s="101">
        <v>0.00060641949833</v>
      </c>
      <c r="H4" s="57">
        <v>0</v>
      </c>
      <c r="I4" s="57">
        <v>0.019093230032612</v>
      </c>
      <c r="J4" s="57">
        <v>0</v>
      </c>
      <c r="K4" s="34" t="s">
        <v>283</v>
      </c>
      <c r="L4" s="34" t="s">
        <v>68</v>
      </c>
      <c r="M4" s="34" t="s">
        <v>20</v>
      </c>
      <c r="N4" s="34" t="s">
        <v>69</v>
      </c>
      <c r="O4" s="36" t="s">
        <v>351</v>
      </c>
      <c r="P4" s="209" t="s">
        <v>314</v>
      </c>
      <c r="Q4" s="63">
        <v>29</v>
      </c>
      <c r="R4" s="152"/>
      <c r="S4" s="34"/>
    </row>
    <row r="5" spans="1:19" ht="12.75">
      <c r="A5" s="14"/>
      <c r="B5" s="32"/>
      <c r="C5" s="37">
        <v>303.15</v>
      </c>
      <c r="D5" s="34">
        <v>6.07</v>
      </c>
      <c r="E5" s="102">
        <v>0.02948753924597555</v>
      </c>
      <c r="F5" s="34">
        <v>299</v>
      </c>
      <c r="G5" s="101">
        <v>0.000610837382533</v>
      </c>
      <c r="H5" s="57">
        <v>0</v>
      </c>
      <c r="I5" s="57">
        <v>0.019095611689428</v>
      </c>
      <c r="J5" s="57">
        <v>0</v>
      </c>
      <c r="K5" s="34"/>
      <c r="L5" s="34"/>
      <c r="M5" s="34"/>
      <c r="N5" s="34"/>
      <c r="O5" s="36" t="s">
        <v>352</v>
      </c>
      <c r="P5" s="34"/>
      <c r="Q5" s="141"/>
      <c r="S5" s="34"/>
    </row>
    <row r="6" spans="1:19" ht="12.75">
      <c r="A6" s="14"/>
      <c r="B6" s="32"/>
      <c r="C6" s="37">
        <v>303.15</v>
      </c>
      <c r="D6" s="34">
        <v>6.07</v>
      </c>
      <c r="E6" s="102">
        <v>0.02945453941490084</v>
      </c>
      <c r="F6" s="34">
        <v>303</v>
      </c>
      <c r="G6" s="101">
        <v>0.000611613105682</v>
      </c>
      <c r="H6" s="57">
        <v>0</v>
      </c>
      <c r="I6" s="57">
        <v>0.019095721818807</v>
      </c>
      <c r="J6" s="57">
        <v>0</v>
      </c>
      <c r="K6" s="34" t="s">
        <v>122</v>
      </c>
      <c r="L6" s="34"/>
      <c r="M6" s="34"/>
      <c r="N6" s="34"/>
      <c r="O6" s="36" t="s">
        <v>353</v>
      </c>
      <c r="P6" s="34"/>
      <c r="S6" s="34"/>
    </row>
    <row r="7" spans="1:19" ht="12.75">
      <c r="A7" s="14"/>
      <c r="B7" s="32"/>
      <c r="C7" s="37">
        <v>303.15</v>
      </c>
      <c r="D7" s="34">
        <v>6</v>
      </c>
      <c r="E7" s="102">
        <v>0.03626875793610357</v>
      </c>
      <c r="F7" s="34">
        <v>304</v>
      </c>
      <c r="G7" s="57">
        <v>0.000932358018502</v>
      </c>
      <c r="H7" s="57">
        <v>0</v>
      </c>
      <c r="I7" s="57">
        <v>0.021800744242732</v>
      </c>
      <c r="J7" s="57">
        <v>0</v>
      </c>
      <c r="K7" s="34"/>
      <c r="L7" s="34"/>
      <c r="M7" s="34"/>
      <c r="N7" s="34"/>
      <c r="O7" s="36" t="s">
        <v>453</v>
      </c>
      <c r="P7" s="34"/>
      <c r="Q7" s="94"/>
      <c r="S7" s="34"/>
    </row>
    <row r="8" spans="1:19" ht="14.25">
      <c r="A8" s="14"/>
      <c r="B8" s="32"/>
      <c r="C8" s="37">
        <v>303.15</v>
      </c>
      <c r="D8" s="34">
        <v>6.03</v>
      </c>
      <c r="E8" s="102">
        <v>0.033524564631687466</v>
      </c>
      <c r="F8" s="34">
        <v>245</v>
      </c>
      <c r="G8" s="57">
        <v>0.002357599919755</v>
      </c>
      <c r="H8" s="57">
        <v>0</v>
      </c>
      <c r="I8" s="57">
        <v>0.021017006493659</v>
      </c>
      <c r="J8" s="57">
        <v>0</v>
      </c>
      <c r="K8" s="63"/>
      <c r="L8" s="34"/>
      <c r="M8" s="63"/>
      <c r="N8" s="34"/>
      <c r="O8" s="36" t="s">
        <v>111</v>
      </c>
      <c r="P8" s="34"/>
      <c r="S8" s="34"/>
    </row>
    <row r="9" spans="1:19" ht="14.25">
      <c r="A9" s="14"/>
      <c r="B9" s="32"/>
      <c r="C9" s="37">
        <v>303.15</v>
      </c>
      <c r="D9" s="34">
        <v>6.02</v>
      </c>
      <c r="E9" s="102">
        <v>0.03332970249336088</v>
      </c>
      <c r="F9" s="34">
        <v>203</v>
      </c>
      <c r="G9" s="57">
        <v>0.004300243586718</v>
      </c>
      <c r="H9" s="57">
        <v>0</v>
      </c>
      <c r="I9" s="57">
        <v>0.020259034158148</v>
      </c>
      <c r="J9" s="57">
        <v>0</v>
      </c>
      <c r="K9" s="63"/>
      <c r="L9" s="34"/>
      <c r="M9" s="63"/>
      <c r="N9" s="34"/>
      <c r="O9" s="36" t="s">
        <v>355</v>
      </c>
      <c r="P9" s="34"/>
      <c r="S9" s="34"/>
    </row>
    <row r="10" spans="1:19" ht="12.75">
      <c r="A10" s="14"/>
      <c r="B10" s="32"/>
      <c r="C10" s="37">
        <v>303.15</v>
      </c>
      <c r="D10" s="34">
        <v>6.03</v>
      </c>
      <c r="E10" s="102">
        <v>0.03508727495757423</v>
      </c>
      <c r="F10" s="34">
        <v>186</v>
      </c>
      <c r="G10" s="57">
        <v>0.006581884207835</v>
      </c>
      <c r="H10" s="57">
        <v>0</v>
      </c>
      <c r="I10" s="57">
        <v>0.019583257215479</v>
      </c>
      <c r="J10" s="57">
        <v>0</v>
      </c>
      <c r="K10" s="63"/>
      <c r="L10" s="34"/>
      <c r="M10" s="63"/>
      <c r="N10" s="34"/>
      <c r="O10" s="78" t="s">
        <v>112</v>
      </c>
      <c r="P10" s="34"/>
      <c r="S10" s="34"/>
    </row>
    <row r="11" spans="1:19" ht="12.75">
      <c r="A11" s="14"/>
      <c r="B11" s="32"/>
      <c r="C11" s="37">
        <v>303.15</v>
      </c>
      <c r="D11" s="34">
        <v>6.04</v>
      </c>
      <c r="E11" s="102">
        <v>0.17213999930942933</v>
      </c>
      <c r="F11" s="34">
        <v>184</v>
      </c>
      <c r="G11" s="57">
        <v>0.079429403761686</v>
      </c>
      <c r="H11" s="57">
        <v>0</v>
      </c>
      <c r="I11" s="57">
        <v>0.017946505531199</v>
      </c>
      <c r="J11" s="57">
        <v>0</v>
      </c>
      <c r="K11" s="63"/>
      <c r="L11" s="34"/>
      <c r="M11" s="63"/>
      <c r="N11" s="34"/>
      <c r="O11" s="36" t="s">
        <v>354</v>
      </c>
      <c r="P11" s="34"/>
      <c r="Q11" s="141"/>
      <c r="S11" s="34"/>
    </row>
    <row r="12" spans="1:19" ht="12.75">
      <c r="A12" s="14"/>
      <c r="B12" s="32"/>
      <c r="C12" s="37">
        <v>303.15</v>
      </c>
      <c r="D12" s="34">
        <v>6</v>
      </c>
      <c r="E12" s="102">
        <v>0.02245808748473278</v>
      </c>
      <c r="F12" s="34">
        <v>430</v>
      </c>
      <c r="G12" s="57">
        <v>0.000801027532255</v>
      </c>
      <c r="H12" s="57">
        <v>0</v>
      </c>
      <c r="I12" s="57">
        <v>0.012625541216936</v>
      </c>
      <c r="J12" s="57">
        <v>0</v>
      </c>
      <c r="K12" s="34"/>
      <c r="L12" s="34"/>
      <c r="M12" s="34"/>
      <c r="N12" s="34"/>
      <c r="O12" s="36"/>
      <c r="P12" s="34"/>
      <c r="S12" s="34"/>
    </row>
    <row r="13" spans="1:19" ht="12.75">
      <c r="A13" s="14"/>
      <c r="B13" s="32"/>
      <c r="C13" s="37">
        <v>303.15</v>
      </c>
      <c r="D13" s="34">
        <v>6.01</v>
      </c>
      <c r="E13" s="102">
        <v>0.02175029347124232</v>
      </c>
      <c r="F13" s="34">
        <v>300</v>
      </c>
      <c r="G13" s="57">
        <v>0.001925039387281</v>
      </c>
      <c r="H13" s="57">
        <v>0</v>
      </c>
      <c r="I13" s="57">
        <v>0.012349255648951</v>
      </c>
      <c r="J13" s="57">
        <v>0</v>
      </c>
      <c r="K13" s="34"/>
      <c r="L13" s="34"/>
      <c r="M13" s="34"/>
      <c r="N13" s="34"/>
      <c r="O13" t="s">
        <v>113</v>
      </c>
      <c r="P13" s="34"/>
      <c r="Q13" s="94"/>
      <c r="S13" s="34"/>
    </row>
    <row r="14" spans="1:19" ht="12.75">
      <c r="A14" s="14"/>
      <c r="B14" s="32"/>
      <c r="C14" s="37">
        <v>303.15</v>
      </c>
      <c r="D14" s="34">
        <v>6</v>
      </c>
      <c r="E14" s="102">
        <v>0.16546921304540285</v>
      </c>
      <c r="F14" s="34">
        <v>193</v>
      </c>
      <c r="G14" s="57">
        <v>0.078489997130279</v>
      </c>
      <c r="H14" s="54">
        <v>0</v>
      </c>
      <c r="I14" s="57">
        <v>0.011218455244126</v>
      </c>
      <c r="J14" s="57">
        <v>0</v>
      </c>
      <c r="K14" s="34"/>
      <c r="L14" s="34"/>
      <c r="M14" s="34"/>
      <c r="N14" s="34"/>
      <c r="O14" s="177"/>
      <c r="P14" s="34"/>
      <c r="S14" s="34"/>
    </row>
    <row r="15" spans="1:19" ht="12.75">
      <c r="A15" s="14"/>
      <c r="B15" s="32"/>
      <c r="C15" s="37">
        <v>303.15</v>
      </c>
      <c r="D15" s="34">
        <v>5.94</v>
      </c>
      <c r="E15" s="102">
        <v>0.027538420127502045</v>
      </c>
      <c r="F15" s="34">
        <v>230</v>
      </c>
      <c r="G15" s="101">
        <v>0.000698467578528</v>
      </c>
      <c r="H15" s="57">
        <v>0</v>
      </c>
      <c r="I15" s="57">
        <v>0.018100839711174</v>
      </c>
      <c r="J15" s="57">
        <v>0</v>
      </c>
      <c r="K15" s="34"/>
      <c r="L15" s="34"/>
      <c r="M15" s="34"/>
      <c r="N15" s="34"/>
      <c r="P15" s="34"/>
      <c r="S15" s="34"/>
    </row>
    <row r="16" spans="1:19" ht="12.75">
      <c r="A16" s="14"/>
      <c r="B16" s="32"/>
      <c r="C16" s="37">
        <v>303.15</v>
      </c>
      <c r="D16" s="34">
        <v>5.94</v>
      </c>
      <c r="E16" s="102">
        <v>0.027539408981780148</v>
      </c>
      <c r="F16" s="34">
        <v>222</v>
      </c>
      <c r="G16" s="101">
        <v>0.000697570513467</v>
      </c>
      <c r="H16" s="57">
        <v>0</v>
      </c>
      <c r="I16" s="57">
        <v>0.018101042100357</v>
      </c>
      <c r="J16" s="57">
        <v>0</v>
      </c>
      <c r="K16" s="34"/>
      <c r="L16" s="34"/>
      <c r="M16" s="34"/>
      <c r="N16" s="34"/>
      <c r="P16" s="34"/>
      <c r="S16" s="34"/>
    </row>
    <row r="17" spans="1:19" ht="12.75">
      <c r="A17" s="14"/>
      <c r="B17" s="32"/>
      <c r="C17" s="37">
        <v>303.15</v>
      </c>
      <c r="D17" s="34">
        <v>6.02</v>
      </c>
      <c r="E17" s="102">
        <v>0.03150176662392214</v>
      </c>
      <c r="F17" s="34">
        <v>249</v>
      </c>
      <c r="G17" s="101">
        <v>0.000655785744944</v>
      </c>
      <c r="H17" s="57">
        <v>0.007147195822672</v>
      </c>
      <c r="I17" s="57">
        <v>0.01804399020835</v>
      </c>
      <c r="J17" s="57">
        <v>0</v>
      </c>
      <c r="K17" s="34"/>
      <c r="L17" s="34"/>
      <c r="M17" s="34"/>
      <c r="N17" s="34"/>
      <c r="O17" s="36"/>
      <c r="P17" s="34"/>
      <c r="S17" s="34"/>
    </row>
    <row r="18" spans="1:19" ht="12.75">
      <c r="A18" s="14"/>
      <c r="B18" s="32"/>
      <c r="C18" s="37">
        <v>303.15</v>
      </c>
      <c r="D18" s="34">
        <v>6.12</v>
      </c>
      <c r="E18" s="102">
        <v>0.1502204616178033</v>
      </c>
      <c r="F18" s="34">
        <v>277</v>
      </c>
      <c r="G18" s="101">
        <v>0.000738750642948</v>
      </c>
      <c r="H18" s="57">
        <v>0.246699981845618</v>
      </c>
      <c r="I18" s="57">
        <v>0.017160595807572</v>
      </c>
      <c r="J18" s="57">
        <v>0</v>
      </c>
      <c r="K18" s="34"/>
      <c r="L18" s="34"/>
      <c r="M18" s="34"/>
      <c r="N18" s="34"/>
      <c r="O18" s="34"/>
      <c r="P18" s="34"/>
      <c r="S18" s="34"/>
    </row>
    <row r="19" spans="1:19" ht="12.75">
      <c r="A19" s="14"/>
      <c r="B19" s="32"/>
      <c r="C19" s="37">
        <v>303.15</v>
      </c>
      <c r="D19" s="34">
        <v>6.01</v>
      </c>
      <c r="E19" s="102">
        <v>0.15456379945498414</v>
      </c>
      <c r="F19" s="34">
        <v>123</v>
      </c>
      <c r="G19" s="57">
        <v>0.071139714597038</v>
      </c>
      <c r="H19" s="57">
        <v>0</v>
      </c>
      <c r="I19" s="57">
        <v>0.01826805128631</v>
      </c>
      <c r="J19" s="57">
        <v>0</v>
      </c>
      <c r="K19" s="34"/>
      <c r="L19" s="34"/>
      <c r="M19" s="34"/>
      <c r="N19" s="34"/>
      <c r="O19" s="36"/>
      <c r="P19" s="34"/>
      <c r="S19" s="34"/>
    </row>
    <row r="20" spans="1:19" ht="12.75">
      <c r="A20" s="14"/>
      <c r="B20" s="32"/>
      <c r="C20" s="37">
        <v>303.15</v>
      </c>
      <c r="D20" s="34">
        <v>6.04</v>
      </c>
      <c r="E20" s="102">
        <v>0.22904939688582177</v>
      </c>
      <c r="F20" s="34">
        <v>154</v>
      </c>
      <c r="G20" s="57">
        <v>0.108155885152214</v>
      </c>
      <c r="H20" s="57">
        <v>0</v>
      </c>
      <c r="I20" s="57">
        <v>0.017807997937342</v>
      </c>
      <c r="J20" s="57">
        <v>0</v>
      </c>
      <c r="K20" s="34"/>
      <c r="L20" s="34"/>
      <c r="M20" s="34"/>
      <c r="N20" s="34"/>
      <c r="O20" s="36"/>
      <c r="P20" s="34"/>
      <c r="S20" s="34"/>
    </row>
    <row r="21" spans="1:19" ht="12.75">
      <c r="A21" s="14"/>
      <c r="B21" s="32"/>
      <c r="C21" s="37">
        <v>303.15</v>
      </c>
      <c r="D21" s="34">
        <v>6.03</v>
      </c>
      <c r="E21" s="102">
        <v>0.343739785629027</v>
      </c>
      <c r="F21" s="34">
        <v>205</v>
      </c>
      <c r="G21" s="57">
        <v>0.165679979865368</v>
      </c>
      <c r="H21" s="54">
        <v>0</v>
      </c>
      <c r="I21" s="57">
        <v>0.016498849159692</v>
      </c>
      <c r="J21" s="57">
        <v>0</v>
      </c>
      <c r="K21" s="34"/>
      <c r="L21" s="34"/>
      <c r="M21" s="34"/>
      <c r="N21" s="34"/>
      <c r="O21" s="36"/>
      <c r="P21" s="34"/>
      <c r="S21" s="34"/>
    </row>
    <row r="22" spans="1:19" ht="12.75">
      <c r="A22" s="14"/>
      <c r="B22" s="32"/>
      <c r="C22" s="37">
        <v>303.15</v>
      </c>
      <c r="D22" s="34">
        <v>6.03</v>
      </c>
      <c r="E22" s="102">
        <v>0.3437046014555518</v>
      </c>
      <c r="F22" s="34">
        <v>214</v>
      </c>
      <c r="G22" s="57">
        <v>0.165659664868594</v>
      </c>
      <c r="H22" s="54">
        <v>0</v>
      </c>
      <c r="I22" s="57">
        <v>0.016498847421542</v>
      </c>
      <c r="J22" s="57">
        <v>0</v>
      </c>
      <c r="K22" s="34"/>
      <c r="L22" s="34"/>
      <c r="M22" s="34"/>
      <c r="N22" s="34"/>
      <c r="O22" s="36"/>
      <c r="P22" s="34"/>
      <c r="S22" s="34"/>
    </row>
    <row r="23" spans="1:19" ht="12.75">
      <c r="A23" s="14"/>
      <c r="B23" s="32"/>
      <c r="C23" s="37">
        <v>303.15</v>
      </c>
      <c r="D23" s="34">
        <v>7</v>
      </c>
      <c r="E23" s="102">
        <v>0.29678729054682707</v>
      </c>
      <c r="F23" s="34">
        <v>1310</v>
      </c>
      <c r="G23" s="57">
        <v>0.14022881519793</v>
      </c>
      <c r="H23" s="54">
        <v>0</v>
      </c>
      <c r="I23" s="57">
        <v>0.023837862571762</v>
      </c>
      <c r="J23" s="57">
        <v>0</v>
      </c>
      <c r="K23" s="34"/>
      <c r="L23" s="34"/>
      <c r="M23" s="34"/>
      <c r="N23" s="34"/>
      <c r="O23" s="36"/>
      <c r="P23" s="34"/>
      <c r="S23" s="34"/>
    </row>
    <row r="24" spans="1:19" ht="12.75">
      <c r="A24" s="14"/>
      <c r="B24" s="32"/>
      <c r="C24" s="37">
        <v>303.15</v>
      </c>
      <c r="D24" s="34">
        <v>6.67</v>
      </c>
      <c r="E24" s="102">
        <v>0.293167580058691</v>
      </c>
      <c r="F24" s="34">
        <v>540</v>
      </c>
      <c r="G24" s="57">
        <v>0.138482329833828</v>
      </c>
      <c r="H24" s="54">
        <v>0</v>
      </c>
      <c r="I24" s="57">
        <v>0.023697891034095</v>
      </c>
      <c r="J24" s="57">
        <v>0</v>
      </c>
      <c r="K24" s="34"/>
      <c r="L24" s="34"/>
      <c r="M24" s="34"/>
      <c r="N24" s="34"/>
      <c r="O24" s="34"/>
      <c r="P24" s="34"/>
      <c r="S24" s="34"/>
    </row>
    <row r="25" spans="1:19" ht="12.75">
      <c r="A25" s="14"/>
      <c r="B25" s="32"/>
      <c r="C25" s="37">
        <v>303.15</v>
      </c>
      <c r="D25" s="34">
        <v>6.34</v>
      </c>
      <c r="E25" s="102">
        <v>0.2897074410263268</v>
      </c>
      <c r="F25" s="34">
        <v>286</v>
      </c>
      <c r="G25" s="57">
        <v>0.136837738565168</v>
      </c>
      <c r="H25" s="54">
        <v>0</v>
      </c>
      <c r="I25" s="57">
        <v>0.023437932638502</v>
      </c>
      <c r="J25" s="57">
        <v>0</v>
      </c>
      <c r="K25" s="34"/>
      <c r="L25" s="34"/>
      <c r="M25" s="34"/>
      <c r="N25" s="34"/>
      <c r="O25" s="34"/>
      <c r="P25" s="34"/>
      <c r="S25" s="34"/>
    </row>
    <row r="26" spans="1:19" ht="12.75">
      <c r="A26" s="14"/>
      <c r="B26" s="32"/>
      <c r="C26" s="37">
        <v>303.15</v>
      </c>
      <c r="D26" s="34">
        <v>5.99</v>
      </c>
      <c r="E26" s="102">
        <v>0.2866021285000984</v>
      </c>
      <c r="F26" s="34">
        <v>139</v>
      </c>
      <c r="G26" s="57">
        <v>0.135387918455435</v>
      </c>
      <c r="H26" s="54">
        <v>0</v>
      </c>
      <c r="I26" s="57">
        <v>0.023118024825347</v>
      </c>
      <c r="J26" s="57">
        <v>0</v>
      </c>
      <c r="K26" s="34"/>
      <c r="L26" s="34"/>
      <c r="M26" s="34"/>
      <c r="N26" s="34"/>
      <c r="O26" s="34"/>
      <c r="P26" s="34"/>
      <c r="S26" s="34"/>
    </row>
    <row r="27" spans="1:19" ht="12.75">
      <c r="A27" s="14"/>
      <c r="B27" s="32"/>
      <c r="C27" s="37">
        <v>303.15</v>
      </c>
      <c r="D27" s="34">
        <v>5.7</v>
      </c>
      <c r="E27" s="102">
        <v>0.281873080678974</v>
      </c>
      <c r="F27" s="34">
        <v>88</v>
      </c>
      <c r="G27" s="57">
        <v>0.133084948240827</v>
      </c>
      <c r="H27" s="54">
        <v>0</v>
      </c>
      <c r="I27" s="57">
        <v>0.022898103648124</v>
      </c>
      <c r="J27" s="57">
        <v>0</v>
      </c>
      <c r="K27" s="34"/>
      <c r="L27" s="34"/>
      <c r="M27" s="34"/>
      <c r="N27" s="34"/>
      <c r="O27" s="34"/>
      <c r="P27" s="34"/>
      <c r="S27" s="34"/>
    </row>
    <row r="28" spans="1:19" ht="12.75">
      <c r="A28" s="14"/>
      <c r="B28" s="32"/>
      <c r="C28" s="37">
        <v>303.15</v>
      </c>
      <c r="D28" s="34">
        <v>6.03</v>
      </c>
      <c r="E28" s="102">
        <v>0.22547973883943834</v>
      </c>
      <c r="F28" s="34">
        <v>260</v>
      </c>
      <c r="G28" s="57">
        <v>0.108784703852274</v>
      </c>
      <c r="H28" s="54">
        <v>0</v>
      </c>
      <c r="I28" s="54">
        <v>0.010159264721936</v>
      </c>
      <c r="J28" s="57">
        <v>0</v>
      </c>
      <c r="K28" s="34"/>
      <c r="L28" s="34"/>
      <c r="M28" s="34"/>
      <c r="N28" s="34"/>
      <c r="O28" s="34"/>
      <c r="P28" s="34"/>
      <c r="S28" s="34"/>
    </row>
    <row r="29" spans="1:19" ht="12.75">
      <c r="A29" s="14"/>
      <c r="B29" s="32"/>
      <c r="C29" s="37">
        <v>303.15</v>
      </c>
      <c r="D29" s="34">
        <v>6</v>
      </c>
      <c r="E29" s="102">
        <v>0.19975582216823784</v>
      </c>
      <c r="F29" s="34">
        <v>222</v>
      </c>
      <c r="G29" s="57">
        <v>0.09477898353045</v>
      </c>
      <c r="H29" s="54">
        <v>0</v>
      </c>
      <c r="I29" s="54">
        <v>0.012098158485705</v>
      </c>
      <c r="J29" s="57">
        <v>0</v>
      </c>
      <c r="K29" s="34"/>
      <c r="L29" s="34"/>
      <c r="M29" s="34"/>
      <c r="N29" s="34"/>
      <c r="O29" s="34"/>
      <c r="P29" s="34"/>
      <c r="S29" s="34"/>
    </row>
    <row r="30" spans="1:19" ht="12.75">
      <c r="A30" s="14"/>
      <c r="B30" s="32"/>
      <c r="C30" s="37">
        <v>303.15</v>
      </c>
      <c r="D30" s="34">
        <v>6</v>
      </c>
      <c r="E30" s="102">
        <v>0.022276977677811588</v>
      </c>
      <c r="F30" s="34">
        <v>618</v>
      </c>
      <c r="G30" s="57">
        <v>0.000624943845356</v>
      </c>
      <c r="H30" s="54">
        <v>0</v>
      </c>
      <c r="I30" s="54">
        <v>0.009899799769454</v>
      </c>
      <c r="J30" s="57">
        <v>0</v>
      </c>
      <c r="K30" s="34"/>
      <c r="L30" s="34"/>
      <c r="M30" s="34"/>
      <c r="N30" s="34"/>
      <c r="O30" s="34"/>
      <c r="P30" s="34"/>
      <c r="S30" s="34"/>
    </row>
    <row r="31" spans="1:19" ht="12.75">
      <c r="A31" s="14"/>
      <c r="B31" s="32"/>
      <c r="C31" s="37">
        <v>303.15</v>
      </c>
      <c r="D31" s="34">
        <v>6.08</v>
      </c>
      <c r="E31" s="102">
        <v>0.01917381794989267</v>
      </c>
      <c r="F31" s="34">
        <v>356</v>
      </c>
      <c r="G31" s="57">
        <v>0.002188120849456</v>
      </c>
      <c r="H31" s="54">
        <v>0</v>
      </c>
      <c r="I31" s="54">
        <v>0.009644843709462</v>
      </c>
      <c r="J31" s="57">
        <v>0</v>
      </c>
      <c r="K31" s="34"/>
      <c r="L31" s="34"/>
      <c r="M31" s="34"/>
      <c r="N31" s="34"/>
      <c r="O31" s="34"/>
      <c r="P31" s="34"/>
      <c r="S31" s="34"/>
    </row>
    <row r="32" spans="1:19" ht="13.5" thickBot="1">
      <c r="A32" s="39"/>
      <c r="B32" s="40"/>
      <c r="C32" s="41">
        <v>303.15</v>
      </c>
      <c r="D32" s="42">
        <v>5.94</v>
      </c>
      <c r="E32" s="138">
        <v>0.19068695191068138</v>
      </c>
      <c r="F32" s="42">
        <v>172</v>
      </c>
      <c r="G32" s="77">
        <v>0.091892963444673</v>
      </c>
      <c r="H32" s="139">
        <v>0</v>
      </c>
      <c r="I32" s="139">
        <v>0.008499274774829</v>
      </c>
      <c r="J32" s="77">
        <v>0</v>
      </c>
      <c r="K32" s="42"/>
      <c r="L32" s="42"/>
      <c r="M32" s="42"/>
      <c r="N32" s="42"/>
      <c r="O32" s="42"/>
      <c r="P32" s="42"/>
      <c r="Q32" s="56"/>
      <c r="S32" s="34"/>
    </row>
    <row r="33" ht="13.5" thickTop="1"/>
    <row r="34" spans="1:20" ht="12.75">
      <c r="A34" s="179">
        <v>2</v>
      </c>
      <c r="S34" s="32"/>
      <c r="T34" s="32"/>
    </row>
    <row r="35" spans="1:20" ht="12.75">
      <c r="A35" s="1" t="s">
        <v>71</v>
      </c>
      <c r="B35" s="60"/>
      <c r="C35" s="61"/>
      <c r="D35" s="62"/>
      <c r="E35" s="62"/>
      <c r="F35" s="62"/>
      <c r="G35" s="62"/>
      <c r="H35" s="34"/>
      <c r="I35" s="34"/>
      <c r="J35" s="34"/>
      <c r="K35" s="34"/>
      <c r="L35" s="34"/>
      <c r="M35" s="14" t="s">
        <v>72</v>
      </c>
      <c r="N35" s="34"/>
      <c r="O35" s="36"/>
      <c r="T35" s="32"/>
    </row>
    <row r="36" spans="1:20" s="13" customFormat="1" ht="12.75">
      <c r="A36" s="9"/>
      <c r="B36" s="10" t="s">
        <v>6</v>
      </c>
      <c r="C36" s="11" t="s">
        <v>7</v>
      </c>
      <c r="D36" s="10" t="s">
        <v>8</v>
      </c>
      <c r="E36" s="10" t="s">
        <v>377</v>
      </c>
      <c r="F36" s="10" t="s">
        <v>376</v>
      </c>
      <c r="G36" s="10" t="s">
        <v>9</v>
      </c>
      <c r="H36" s="10" t="s">
        <v>10</v>
      </c>
      <c r="I36" s="10" t="s">
        <v>11</v>
      </c>
      <c r="J36" s="10" t="s">
        <v>12</v>
      </c>
      <c r="K36" s="10" t="s">
        <v>13</v>
      </c>
      <c r="L36" s="10" t="s">
        <v>17</v>
      </c>
      <c r="M36" s="10" t="s">
        <v>14</v>
      </c>
      <c r="N36" s="10" t="s">
        <v>18</v>
      </c>
      <c r="O36" s="10" t="s">
        <v>74</v>
      </c>
      <c r="P36" s="10" t="s">
        <v>15</v>
      </c>
      <c r="Q36" s="53" t="s">
        <v>44</v>
      </c>
      <c r="R36" s="10" t="s">
        <v>73</v>
      </c>
      <c r="T36" s="53"/>
    </row>
    <row r="37" spans="1:20" ht="12.75">
      <c r="A37" s="14"/>
      <c r="B37" s="32">
        <v>1</v>
      </c>
      <c r="C37" s="37">
        <v>293.15</v>
      </c>
      <c r="D37" s="34">
        <v>8</v>
      </c>
      <c r="E37" s="57">
        <f>0.5*(4*0.0025+0.005+0.0271+0.0271)</f>
        <v>0.0346</v>
      </c>
      <c r="F37" s="34">
        <v>0.26</v>
      </c>
      <c r="G37" s="98">
        <v>0</v>
      </c>
      <c r="H37" s="98">
        <v>0</v>
      </c>
      <c r="I37" s="98">
        <v>0.005</v>
      </c>
      <c r="J37" s="98">
        <v>0</v>
      </c>
      <c r="K37" s="34" t="s">
        <v>75</v>
      </c>
      <c r="L37" s="34" t="s">
        <v>76</v>
      </c>
      <c r="M37" s="34" t="s">
        <v>20</v>
      </c>
      <c r="N37" s="36" t="s">
        <v>77</v>
      </c>
      <c r="O37" s="36" t="s">
        <v>403</v>
      </c>
      <c r="P37" s="210" t="s">
        <v>315</v>
      </c>
      <c r="Q37" s="63">
        <v>34</v>
      </c>
      <c r="R37" s="98">
        <v>0.0271</v>
      </c>
      <c r="T37" s="34"/>
    </row>
    <row r="38" spans="1:20" ht="12.75">
      <c r="A38" s="14"/>
      <c r="B38" s="32"/>
      <c r="C38" s="37">
        <v>303.15</v>
      </c>
      <c r="D38" s="34">
        <v>8</v>
      </c>
      <c r="E38" s="57">
        <f>0.5*(4*0.0025+0.005+0.0271+0.0271)</f>
        <v>0.0346</v>
      </c>
      <c r="F38" s="34">
        <v>0.298</v>
      </c>
      <c r="G38" s="98">
        <v>0</v>
      </c>
      <c r="H38" s="98">
        <v>0</v>
      </c>
      <c r="I38" s="98">
        <v>0.005</v>
      </c>
      <c r="J38" s="98">
        <v>0</v>
      </c>
      <c r="K38" s="34" t="s">
        <v>75</v>
      </c>
      <c r="L38" s="34" t="s">
        <v>334</v>
      </c>
      <c r="M38" s="34"/>
      <c r="N38" s="7" t="s">
        <v>78</v>
      </c>
      <c r="O38" s="36"/>
      <c r="P38" s="34"/>
      <c r="R38" s="98">
        <v>0.0271</v>
      </c>
      <c r="T38" s="34"/>
    </row>
    <row r="39" spans="1:20" ht="12.75">
      <c r="A39" s="14"/>
      <c r="B39" s="18"/>
      <c r="C39" s="58">
        <v>311.15</v>
      </c>
      <c r="D39" s="20">
        <v>8</v>
      </c>
      <c r="E39" s="73">
        <f>0.5*(4*0.0025+0.005+0.0271+0.0271)</f>
        <v>0.0346</v>
      </c>
      <c r="F39" s="20">
        <v>0.327</v>
      </c>
      <c r="G39" s="99">
        <v>0</v>
      </c>
      <c r="H39" s="99">
        <v>0</v>
      </c>
      <c r="I39" s="99">
        <v>0.005</v>
      </c>
      <c r="J39" s="99">
        <v>0</v>
      </c>
      <c r="K39" s="20" t="s">
        <v>75</v>
      </c>
      <c r="L39" s="20"/>
      <c r="M39" s="20"/>
      <c r="N39" s="20"/>
      <c r="O39" s="28"/>
      <c r="P39" s="20"/>
      <c r="Q39" s="31"/>
      <c r="R39" s="99">
        <v>0.0271</v>
      </c>
      <c r="T39" s="34"/>
    </row>
    <row r="40" spans="1:20" ht="12.75">
      <c r="A40" s="14"/>
      <c r="B40" s="32">
        <v>2</v>
      </c>
      <c r="C40" s="37">
        <v>273.3</v>
      </c>
      <c r="D40" s="34">
        <v>8.5</v>
      </c>
      <c r="E40" s="34">
        <v>0.12</v>
      </c>
      <c r="F40" s="34">
        <v>0.19</v>
      </c>
      <c r="G40" s="100">
        <v>0</v>
      </c>
      <c r="H40" s="178">
        <f>0.12-0.5*(4*(0.005)+1*2*(0.005)+1*0.0108+1*0.0108)</f>
        <v>0.09419999999999999</v>
      </c>
      <c r="I40" s="100">
        <v>0.01</v>
      </c>
      <c r="J40" s="100">
        <v>0</v>
      </c>
      <c r="K40" s="59" t="s">
        <v>79</v>
      </c>
      <c r="L40" s="34" t="s">
        <v>21</v>
      </c>
      <c r="M40" s="34" t="s">
        <v>20</v>
      </c>
      <c r="N40" s="36" t="s">
        <v>77</v>
      </c>
      <c r="O40" s="36" t="s">
        <v>406</v>
      </c>
      <c r="P40" s="210" t="s">
        <v>316</v>
      </c>
      <c r="R40" s="98">
        <v>0.0108</v>
      </c>
      <c r="T40" s="34"/>
    </row>
    <row r="41" spans="1:20" ht="12.75">
      <c r="A41" s="14"/>
      <c r="B41" s="32"/>
      <c r="C41" s="37">
        <v>274.9</v>
      </c>
      <c r="D41" s="34">
        <v>8.5</v>
      </c>
      <c r="E41" s="34">
        <v>0.12</v>
      </c>
      <c r="F41" s="34">
        <v>0.19</v>
      </c>
      <c r="G41" s="100">
        <v>0</v>
      </c>
      <c r="H41" s="132">
        <f aca="true" t="shared" si="0" ref="H41:H61">0.12-0.5*(4*(0.005)+1*2*(0.005)+1*0.0108+1*0.0108)</f>
        <v>0.09419999999999999</v>
      </c>
      <c r="I41" s="100">
        <v>0.01</v>
      </c>
      <c r="J41" s="100">
        <v>0</v>
      </c>
      <c r="K41" s="34" t="s">
        <v>80</v>
      </c>
      <c r="L41" s="34"/>
      <c r="M41" s="34"/>
      <c r="N41" s="7" t="s">
        <v>78</v>
      </c>
      <c r="O41" s="36"/>
      <c r="P41" s="34"/>
      <c r="R41" s="63"/>
      <c r="T41" s="34"/>
    </row>
    <row r="42" spans="1:20" ht="12.75">
      <c r="A42" s="14"/>
      <c r="B42" s="32"/>
      <c r="C42" s="37">
        <v>278.2</v>
      </c>
      <c r="D42" s="34">
        <v>8.5</v>
      </c>
      <c r="E42" s="34">
        <v>0.12</v>
      </c>
      <c r="F42" s="34">
        <v>0.2</v>
      </c>
      <c r="G42" s="100">
        <v>0</v>
      </c>
      <c r="H42" s="132">
        <f t="shared" si="0"/>
        <v>0.09419999999999999</v>
      </c>
      <c r="I42" s="100">
        <v>0.01</v>
      </c>
      <c r="J42" s="100">
        <v>0</v>
      </c>
      <c r="K42" s="34"/>
      <c r="L42" s="34"/>
      <c r="M42" s="34"/>
      <c r="N42" s="63"/>
      <c r="O42" s="36"/>
      <c r="P42" s="34"/>
      <c r="R42" s="63"/>
      <c r="T42" s="34"/>
    </row>
    <row r="43" spans="1:20" ht="12.75">
      <c r="A43" s="14"/>
      <c r="B43" s="32"/>
      <c r="C43" s="37">
        <v>279.3</v>
      </c>
      <c r="D43" s="34">
        <v>8.5</v>
      </c>
      <c r="E43" s="34">
        <v>0.12</v>
      </c>
      <c r="F43" s="34">
        <v>0.2</v>
      </c>
      <c r="G43" s="100">
        <v>0</v>
      </c>
      <c r="H43" s="132">
        <f t="shared" si="0"/>
        <v>0.09419999999999999</v>
      </c>
      <c r="I43" s="100">
        <v>0.01</v>
      </c>
      <c r="J43" s="100">
        <v>0</v>
      </c>
      <c r="K43" s="34"/>
      <c r="L43" s="34"/>
      <c r="M43" s="34"/>
      <c r="N43" s="63"/>
      <c r="O43" s="36"/>
      <c r="P43" s="34"/>
      <c r="R43" s="94"/>
      <c r="T43" s="34"/>
    </row>
    <row r="44" spans="1:20" ht="12.75">
      <c r="A44" s="14"/>
      <c r="B44" s="32"/>
      <c r="C44" s="37">
        <v>283.4</v>
      </c>
      <c r="D44" s="34">
        <v>8.5</v>
      </c>
      <c r="E44" s="34">
        <v>0.12</v>
      </c>
      <c r="F44" s="34">
        <v>0.22</v>
      </c>
      <c r="G44" s="100">
        <v>0</v>
      </c>
      <c r="H44" s="132">
        <f t="shared" si="0"/>
        <v>0.09419999999999999</v>
      </c>
      <c r="I44" s="100">
        <v>0.01</v>
      </c>
      <c r="J44" s="100">
        <v>0</v>
      </c>
      <c r="K44" s="34"/>
      <c r="L44" s="34"/>
      <c r="M44" s="34"/>
      <c r="N44" s="63"/>
      <c r="O44" s="36"/>
      <c r="P44" s="34"/>
      <c r="R44" s="63"/>
      <c r="T44" s="34"/>
    </row>
    <row r="45" spans="1:20" ht="12.75">
      <c r="A45" s="14"/>
      <c r="B45" s="32"/>
      <c r="C45" s="37">
        <v>284.7</v>
      </c>
      <c r="D45" s="34">
        <v>8.5</v>
      </c>
      <c r="E45" s="34">
        <v>0.12</v>
      </c>
      <c r="F45" s="34">
        <v>0.22</v>
      </c>
      <c r="G45" s="100">
        <v>0</v>
      </c>
      <c r="H45" s="132">
        <f t="shared" si="0"/>
        <v>0.09419999999999999</v>
      </c>
      <c r="I45" s="100">
        <v>0.01</v>
      </c>
      <c r="J45" s="100">
        <v>0</v>
      </c>
      <c r="K45" s="34"/>
      <c r="L45" s="34"/>
      <c r="M45" s="34"/>
      <c r="N45" s="63"/>
      <c r="O45" s="36"/>
      <c r="P45" s="34"/>
      <c r="R45" s="63"/>
      <c r="T45" s="34"/>
    </row>
    <row r="46" spans="1:20" ht="12.75">
      <c r="A46" s="14"/>
      <c r="B46" s="32"/>
      <c r="C46" s="37">
        <v>288.4</v>
      </c>
      <c r="D46" s="34">
        <v>8.5</v>
      </c>
      <c r="E46" s="34">
        <v>0.12</v>
      </c>
      <c r="F46" s="34">
        <v>0.24</v>
      </c>
      <c r="G46" s="100">
        <v>0</v>
      </c>
      <c r="H46" s="132">
        <f t="shared" si="0"/>
        <v>0.09419999999999999</v>
      </c>
      <c r="I46" s="100">
        <v>0.01</v>
      </c>
      <c r="J46" s="100">
        <v>0</v>
      </c>
      <c r="K46" s="34"/>
      <c r="L46" s="34"/>
      <c r="M46" s="34"/>
      <c r="N46" s="63"/>
      <c r="O46" s="36"/>
      <c r="P46" s="34"/>
      <c r="R46" s="63"/>
      <c r="T46" s="34"/>
    </row>
    <row r="47" spans="1:20" ht="12.75">
      <c r="A47" s="14"/>
      <c r="B47" s="32"/>
      <c r="C47" s="37">
        <v>289.9</v>
      </c>
      <c r="D47" s="34">
        <v>8.5</v>
      </c>
      <c r="E47" s="34">
        <v>0.12</v>
      </c>
      <c r="F47" s="34">
        <v>0.25</v>
      </c>
      <c r="G47" s="57">
        <v>0</v>
      </c>
      <c r="H47" s="132">
        <f t="shared" si="0"/>
        <v>0.09419999999999999</v>
      </c>
      <c r="I47" s="100">
        <v>0.01</v>
      </c>
      <c r="J47" s="57">
        <v>0</v>
      </c>
      <c r="K47" s="34"/>
      <c r="L47" s="34"/>
      <c r="M47" s="34"/>
      <c r="N47" s="63"/>
      <c r="O47" s="36"/>
      <c r="P47" s="34"/>
      <c r="T47" s="34"/>
    </row>
    <row r="48" spans="1:20" ht="12.75">
      <c r="A48" s="14"/>
      <c r="B48" s="32"/>
      <c r="C48" s="37">
        <v>293.3</v>
      </c>
      <c r="D48" s="34">
        <v>8.5</v>
      </c>
      <c r="E48" s="34">
        <v>0.12</v>
      </c>
      <c r="F48" s="34">
        <v>0.26</v>
      </c>
      <c r="G48" s="57">
        <v>0</v>
      </c>
      <c r="H48" s="132">
        <f t="shared" si="0"/>
        <v>0.09419999999999999</v>
      </c>
      <c r="I48" s="100">
        <v>0.01</v>
      </c>
      <c r="J48" s="57">
        <v>0</v>
      </c>
      <c r="K48" s="34"/>
      <c r="L48" s="34"/>
      <c r="M48" s="34"/>
      <c r="N48" s="63"/>
      <c r="O48" s="36"/>
      <c r="P48" s="34"/>
      <c r="T48" s="34"/>
    </row>
    <row r="49" spans="1:20" ht="12.75">
      <c r="A49" s="14"/>
      <c r="B49" s="32"/>
      <c r="C49" s="37">
        <v>294.3</v>
      </c>
      <c r="D49" s="34">
        <v>8.5</v>
      </c>
      <c r="E49" s="34">
        <v>0.12</v>
      </c>
      <c r="F49" s="34">
        <v>0.26</v>
      </c>
      <c r="G49" s="57">
        <v>0</v>
      </c>
      <c r="H49" s="132">
        <f t="shared" si="0"/>
        <v>0.09419999999999999</v>
      </c>
      <c r="I49" s="100">
        <v>0.01</v>
      </c>
      <c r="J49" s="57">
        <v>0</v>
      </c>
      <c r="K49" s="34"/>
      <c r="L49" s="34"/>
      <c r="M49" s="34"/>
      <c r="N49" s="63"/>
      <c r="O49" s="36"/>
      <c r="P49" s="34"/>
      <c r="T49" s="34"/>
    </row>
    <row r="50" spans="1:20" ht="12.75">
      <c r="A50" s="14"/>
      <c r="B50" s="32"/>
      <c r="C50" s="37">
        <v>298.2</v>
      </c>
      <c r="D50" s="34">
        <v>8.5</v>
      </c>
      <c r="E50" s="34">
        <v>0.12</v>
      </c>
      <c r="F50" s="34">
        <v>0.29</v>
      </c>
      <c r="G50" s="57">
        <v>0</v>
      </c>
      <c r="H50" s="132">
        <f t="shared" si="0"/>
        <v>0.09419999999999999</v>
      </c>
      <c r="I50" s="100">
        <v>0.01</v>
      </c>
      <c r="J50" s="57">
        <v>0</v>
      </c>
      <c r="K50" s="34"/>
      <c r="L50" s="34"/>
      <c r="M50" s="34"/>
      <c r="N50" s="63"/>
      <c r="O50" s="36"/>
      <c r="P50" s="34"/>
      <c r="T50" s="34"/>
    </row>
    <row r="51" spans="1:20" ht="12.75">
      <c r="A51" s="14"/>
      <c r="B51" s="32"/>
      <c r="C51" s="37">
        <v>299</v>
      </c>
      <c r="D51" s="34">
        <v>8.5</v>
      </c>
      <c r="E51" s="34">
        <v>0.12</v>
      </c>
      <c r="F51" s="34">
        <v>0.27</v>
      </c>
      <c r="G51" s="57">
        <v>0</v>
      </c>
      <c r="H51" s="132">
        <f t="shared" si="0"/>
        <v>0.09419999999999999</v>
      </c>
      <c r="I51" s="100">
        <v>0.01</v>
      </c>
      <c r="J51" s="57">
        <v>0</v>
      </c>
      <c r="K51" s="34"/>
      <c r="L51" s="34"/>
      <c r="M51" s="34"/>
      <c r="N51" s="63"/>
      <c r="O51" s="36"/>
      <c r="P51" s="34"/>
      <c r="T51" s="34"/>
    </row>
    <row r="52" spans="1:20" ht="12.75">
      <c r="A52" s="14"/>
      <c r="B52" s="32"/>
      <c r="C52" s="37">
        <v>303.6</v>
      </c>
      <c r="D52" s="34">
        <v>8.5</v>
      </c>
      <c r="E52" s="34">
        <v>0.12</v>
      </c>
      <c r="F52" s="34">
        <v>0.3</v>
      </c>
      <c r="G52" s="57">
        <v>0</v>
      </c>
      <c r="H52" s="132">
        <f t="shared" si="0"/>
        <v>0.09419999999999999</v>
      </c>
      <c r="I52" s="100">
        <v>0.01</v>
      </c>
      <c r="J52" s="57">
        <v>0</v>
      </c>
      <c r="K52" s="34"/>
      <c r="L52" s="34"/>
      <c r="M52" s="34"/>
      <c r="N52" s="63"/>
      <c r="O52" s="36"/>
      <c r="P52" s="34"/>
      <c r="T52" s="34"/>
    </row>
    <row r="53" spans="1:20" ht="12.75">
      <c r="A53" s="14"/>
      <c r="B53" s="32"/>
      <c r="C53" s="37">
        <v>303.6</v>
      </c>
      <c r="D53" s="34">
        <v>8.5</v>
      </c>
      <c r="E53" s="34">
        <v>0.12</v>
      </c>
      <c r="F53" s="34">
        <v>0.31</v>
      </c>
      <c r="G53" s="57">
        <v>0</v>
      </c>
      <c r="H53" s="132">
        <f t="shared" si="0"/>
        <v>0.09419999999999999</v>
      </c>
      <c r="I53" s="100">
        <v>0.01</v>
      </c>
      <c r="J53" s="57">
        <v>0</v>
      </c>
      <c r="K53" s="34"/>
      <c r="L53" s="34"/>
      <c r="M53" s="34"/>
      <c r="N53" s="63"/>
      <c r="O53" s="36"/>
      <c r="P53" s="34"/>
      <c r="T53" s="34"/>
    </row>
    <row r="54" spans="1:20" ht="12.75">
      <c r="A54" s="14"/>
      <c r="B54" s="32"/>
      <c r="C54" s="37">
        <v>308.6</v>
      </c>
      <c r="D54" s="34">
        <v>8.5</v>
      </c>
      <c r="E54" s="34">
        <v>0.12</v>
      </c>
      <c r="F54" s="34">
        <v>0.33</v>
      </c>
      <c r="G54" s="57">
        <v>0</v>
      </c>
      <c r="H54" s="132">
        <f t="shared" si="0"/>
        <v>0.09419999999999999</v>
      </c>
      <c r="I54" s="100">
        <v>0.01</v>
      </c>
      <c r="J54" s="57">
        <v>0</v>
      </c>
      <c r="K54" s="34"/>
      <c r="L54" s="34"/>
      <c r="M54" s="34"/>
      <c r="N54" s="63"/>
      <c r="O54" s="36"/>
      <c r="P54" s="34"/>
      <c r="T54" s="34"/>
    </row>
    <row r="55" spans="1:20" ht="12.75">
      <c r="A55" s="14"/>
      <c r="B55" s="32"/>
      <c r="C55" s="37">
        <v>308.2</v>
      </c>
      <c r="D55" s="34">
        <v>8.5</v>
      </c>
      <c r="E55" s="34">
        <v>0.12</v>
      </c>
      <c r="F55" s="34">
        <v>0.33</v>
      </c>
      <c r="G55" s="57">
        <v>0</v>
      </c>
      <c r="H55" s="132">
        <f t="shared" si="0"/>
        <v>0.09419999999999999</v>
      </c>
      <c r="I55" s="100">
        <v>0.01</v>
      </c>
      <c r="J55" s="57">
        <v>0</v>
      </c>
      <c r="K55" s="34"/>
      <c r="L55" s="34"/>
      <c r="M55" s="34"/>
      <c r="N55" s="63"/>
      <c r="O55" s="36"/>
      <c r="P55" s="34"/>
      <c r="T55" s="34"/>
    </row>
    <row r="56" spans="1:20" ht="12.75">
      <c r="A56" s="14"/>
      <c r="B56" s="32"/>
      <c r="C56" s="37">
        <v>313.3</v>
      </c>
      <c r="D56" s="34">
        <v>8.5</v>
      </c>
      <c r="E56" s="34">
        <v>0.12</v>
      </c>
      <c r="F56" s="34">
        <v>0.36</v>
      </c>
      <c r="G56" s="57">
        <v>0</v>
      </c>
      <c r="H56" s="132">
        <f t="shared" si="0"/>
        <v>0.09419999999999999</v>
      </c>
      <c r="I56" s="100">
        <v>0.01</v>
      </c>
      <c r="J56" s="57">
        <v>0</v>
      </c>
      <c r="K56" s="34"/>
      <c r="L56" s="34"/>
      <c r="M56" s="34"/>
      <c r="N56" s="63"/>
      <c r="O56" s="36"/>
      <c r="P56" s="34"/>
      <c r="T56" s="34"/>
    </row>
    <row r="57" spans="1:20" ht="12.75">
      <c r="A57" s="14"/>
      <c r="B57" s="32"/>
      <c r="C57" s="37">
        <v>317.5</v>
      </c>
      <c r="D57" s="34">
        <v>8.5</v>
      </c>
      <c r="E57" s="34">
        <v>0.12</v>
      </c>
      <c r="F57" s="34">
        <v>0.38</v>
      </c>
      <c r="G57" s="57">
        <v>0</v>
      </c>
      <c r="H57" s="132">
        <f t="shared" si="0"/>
        <v>0.09419999999999999</v>
      </c>
      <c r="I57" s="100">
        <v>0.01</v>
      </c>
      <c r="J57" s="57">
        <v>0</v>
      </c>
      <c r="K57" s="34"/>
      <c r="L57" s="34"/>
      <c r="M57" s="34"/>
      <c r="N57" s="63"/>
      <c r="O57" s="36"/>
      <c r="P57" s="34"/>
      <c r="T57" s="34"/>
    </row>
    <row r="58" spans="1:20" ht="12.75">
      <c r="A58" s="14"/>
      <c r="B58" s="32"/>
      <c r="C58" s="37">
        <v>313.7</v>
      </c>
      <c r="D58" s="34">
        <v>8.5</v>
      </c>
      <c r="E58" s="34">
        <v>0.12</v>
      </c>
      <c r="F58" s="34">
        <v>0.34</v>
      </c>
      <c r="G58" s="57">
        <v>0</v>
      </c>
      <c r="H58" s="132">
        <f t="shared" si="0"/>
        <v>0.09419999999999999</v>
      </c>
      <c r="I58" s="100">
        <v>0.01</v>
      </c>
      <c r="J58" s="57">
        <v>0</v>
      </c>
      <c r="K58" s="34"/>
      <c r="L58" s="34"/>
      <c r="M58" s="34"/>
      <c r="N58" s="63"/>
      <c r="O58" s="36"/>
      <c r="P58" s="34"/>
      <c r="T58" s="34"/>
    </row>
    <row r="59" spans="1:20" ht="12.75">
      <c r="A59" s="14"/>
      <c r="B59" s="32"/>
      <c r="C59" s="37">
        <v>318.7</v>
      </c>
      <c r="D59" s="34">
        <v>8.5</v>
      </c>
      <c r="E59" s="34">
        <v>0.12</v>
      </c>
      <c r="F59" s="34">
        <v>0.38</v>
      </c>
      <c r="G59" s="57">
        <v>0</v>
      </c>
      <c r="H59" s="132">
        <f t="shared" si="0"/>
        <v>0.09419999999999999</v>
      </c>
      <c r="I59" s="100">
        <v>0.01</v>
      </c>
      <c r="J59" s="57">
        <v>0</v>
      </c>
      <c r="K59" s="34"/>
      <c r="L59" s="34"/>
      <c r="M59" s="34"/>
      <c r="N59" s="63"/>
      <c r="O59" s="36"/>
      <c r="P59" s="34"/>
      <c r="T59" s="34"/>
    </row>
    <row r="60" spans="1:20" s="88" customFormat="1" ht="12.75">
      <c r="A60" s="128"/>
      <c r="B60" s="53"/>
      <c r="C60" s="148">
        <v>322</v>
      </c>
      <c r="D60" s="31">
        <v>8.5</v>
      </c>
      <c r="E60" s="31">
        <v>0.12</v>
      </c>
      <c r="F60" s="31">
        <v>0.41</v>
      </c>
      <c r="G60" s="132">
        <v>0</v>
      </c>
      <c r="H60" s="132">
        <f t="shared" si="0"/>
        <v>0.09419999999999999</v>
      </c>
      <c r="I60" s="132">
        <v>0.01</v>
      </c>
      <c r="J60" s="132">
        <v>0</v>
      </c>
      <c r="K60" s="31"/>
      <c r="L60" s="31"/>
      <c r="M60" s="31"/>
      <c r="N60" s="31"/>
      <c r="O60" s="30"/>
      <c r="P60" s="31"/>
      <c r="Q60" s="63"/>
      <c r="R60" s="31"/>
      <c r="T60" s="63"/>
    </row>
    <row r="61" spans="1:20" s="88" customFormat="1" ht="12.75">
      <c r="A61" s="128"/>
      <c r="B61" s="202"/>
      <c r="C61" s="217">
        <v>322.8</v>
      </c>
      <c r="D61" s="91">
        <v>8.5</v>
      </c>
      <c r="E61" s="91">
        <v>0.12</v>
      </c>
      <c r="F61" s="91">
        <v>0.41</v>
      </c>
      <c r="G61" s="133">
        <v>0</v>
      </c>
      <c r="H61" s="133">
        <f t="shared" si="0"/>
        <v>0.09419999999999999</v>
      </c>
      <c r="I61" s="133">
        <v>0.01</v>
      </c>
      <c r="J61" s="133">
        <v>0</v>
      </c>
      <c r="K61" s="91"/>
      <c r="L61" s="91"/>
      <c r="M61" s="91"/>
      <c r="N61" s="91"/>
      <c r="O61" s="161"/>
      <c r="P61" s="91"/>
      <c r="Q61" s="31"/>
      <c r="R61" s="91"/>
      <c r="T61" s="63"/>
    </row>
    <row r="62" spans="1:20" ht="12.75">
      <c r="A62" s="14"/>
      <c r="B62" s="32">
        <v>3</v>
      </c>
      <c r="C62" s="37">
        <v>298.15</v>
      </c>
      <c r="D62" s="7">
        <v>8.7</v>
      </c>
      <c r="E62" s="124">
        <v>0.152100477544332</v>
      </c>
      <c r="F62" s="34">
        <v>0.293</v>
      </c>
      <c r="G62" s="101">
        <v>0.000154178708173379</v>
      </c>
      <c r="H62" s="57">
        <v>0</v>
      </c>
      <c r="I62" s="57">
        <v>0.089</v>
      </c>
      <c r="J62" s="57">
        <v>0</v>
      </c>
      <c r="K62" s="36" t="s">
        <v>81</v>
      </c>
      <c r="L62" s="34" t="s">
        <v>82</v>
      </c>
      <c r="M62" s="34" t="s">
        <v>20</v>
      </c>
      <c r="N62" s="36" t="s">
        <v>77</v>
      </c>
      <c r="O62" s="36" t="s">
        <v>212</v>
      </c>
      <c r="P62" s="210" t="s">
        <v>317</v>
      </c>
      <c r="R62" s="57">
        <f>0.0191+2*0.001</f>
        <v>0.0211</v>
      </c>
      <c r="T62" s="34"/>
    </row>
    <row r="63" spans="1:20" ht="12.75">
      <c r="A63" s="14"/>
      <c r="B63" s="32"/>
      <c r="C63" s="37">
        <v>298.15</v>
      </c>
      <c r="D63" s="7">
        <v>8.7</v>
      </c>
      <c r="E63" s="124">
        <v>0.19020047754433206</v>
      </c>
      <c r="F63" s="34">
        <v>0.299</v>
      </c>
      <c r="G63" s="101">
        <v>0.000154178708173379</v>
      </c>
      <c r="H63" s="57">
        <v>0</v>
      </c>
      <c r="I63" s="57">
        <v>0.089</v>
      </c>
      <c r="J63" s="57">
        <v>0</v>
      </c>
      <c r="K63" s="36" t="s">
        <v>83</v>
      </c>
      <c r="L63" s="7"/>
      <c r="M63" s="7"/>
      <c r="N63" s="7" t="s">
        <v>78</v>
      </c>
      <c r="O63" s="8"/>
      <c r="P63" s="7"/>
      <c r="R63" s="57">
        <f>0.0572+2*0.001</f>
        <v>0.0592</v>
      </c>
      <c r="T63" s="34"/>
    </row>
    <row r="64" spans="1:20" ht="12.75">
      <c r="A64" s="14"/>
      <c r="B64" s="32"/>
      <c r="C64" s="37">
        <v>298.15</v>
      </c>
      <c r="D64" s="7">
        <v>8.7</v>
      </c>
      <c r="E64" s="124">
        <v>0.255000477544332</v>
      </c>
      <c r="F64" s="34">
        <v>0.302</v>
      </c>
      <c r="G64" s="101">
        <v>0.000154178708173379</v>
      </c>
      <c r="H64" s="57">
        <v>0</v>
      </c>
      <c r="I64" s="57">
        <v>0.089</v>
      </c>
      <c r="J64" s="57">
        <v>0</v>
      </c>
      <c r="K64" s="36" t="s">
        <v>84</v>
      </c>
      <c r="L64" s="34"/>
      <c r="M64" s="34"/>
      <c r="N64" s="63"/>
      <c r="O64" s="36"/>
      <c r="P64" s="34"/>
      <c r="R64" s="57">
        <f>0.122+2*0.001</f>
        <v>0.124</v>
      </c>
      <c r="T64" s="34"/>
    </row>
    <row r="65" spans="1:20" ht="12.75">
      <c r="A65" s="14"/>
      <c r="B65" s="32"/>
      <c r="C65" s="37">
        <v>298.15</v>
      </c>
      <c r="D65" s="7">
        <v>8.7</v>
      </c>
      <c r="E65" s="124">
        <v>0.15244251171681036</v>
      </c>
      <c r="F65" s="34">
        <v>0.287</v>
      </c>
      <c r="G65" s="101">
        <v>1.5193837017276E-05</v>
      </c>
      <c r="H65" s="57">
        <v>0</v>
      </c>
      <c r="I65" s="57">
        <v>0.089</v>
      </c>
      <c r="J65" s="57">
        <v>0</v>
      </c>
      <c r="K65" s="36" t="s">
        <v>81</v>
      </c>
      <c r="L65" s="34"/>
      <c r="M65" s="34"/>
      <c r="N65" s="63"/>
      <c r="O65" s="36"/>
      <c r="P65" s="34"/>
      <c r="R65" s="57">
        <f>0.0191+2*0.0001</f>
        <v>0.019299999999999998</v>
      </c>
      <c r="T65" s="34"/>
    </row>
    <row r="66" spans="1:20" ht="12.75">
      <c r="A66" s="14"/>
      <c r="B66" s="32"/>
      <c r="C66" s="37">
        <v>298.15</v>
      </c>
      <c r="D66" s="7">
        <v>8.7</v>
      </c>
      <c r="E66" s="124">
        <v>0.152100477544332</v>
      </c>
      <c r="F66" s="34">
        <v>0.293</v>
      </c>
      <c r="G66" s="101">
        <v>0.000154178708173379</v>
      </c>
      <c r="H66" s="57">
        <v>0</v>
      </c>
      <c r="I66" s="57">
        <v>0.089</v>
      </c>
      <c r="J66" s="57">
        <v>0</v>
      </c>
      <c r="K66" s="36" t="s">
        <v>81</v>
      </c>
      <c r="L66" s="34"/>
      <c r="M66" s="34"/>
      <c r="N66" s="164"/>
      <c r="O66" s="36"/>
      <c r="P66" s="34"/>
      <c r="R66" s="57">
        <v>0.0211</v>
      </c>
      <c r="T66" s="34"/>
    </row>
    <row r="67" spans="1:20" ht="12.75">
      <c r="A67" s="14"/>
      <c r="B67" s="32"/>
      <c r="C67" s="37">
        <v>298.15</v>
      </c>
      <c r="D67" s="7">
        <v>8.7</v>
      </c>
      <c r="E67" s="124">
        <v>0.15156745565219987</v>
      </c>
      <c r="F67" s="34">
        <v>0.308</v>
      </c>
      <c r="G67" s="101">
        <v>0.00039508509299713803</v>
      </c>
      <c r="H67" s="57">
        <v>0</v>
      </c>
      <c r="I67" s="57">
        <v>0.089</v>
      </c>
      <c r="J67" s="57">
        <v>0</v>
      </c>
      <c r="K67" s="36" t="s">
        <v>81</v>
      </c>
      <c r="L67" s="34"/>
      <c r="M67" s="34"/>
      <c r="N67" s="63"/>
      <c r="O67" s="36"/>
      <c r="P67" s="34"/>
      <c r="R67" s="57">
        <f>0.0191+2*0.0025</f>
        <v>0.0241</v>
      </c>
      <c r="T67" s="34"/>
    </row>
    <row r="68" spans="1:20" ht="12.75">
      <c r="A68" s="14"/>
      <c r="B68" s="32"/>
      <c r="C68" s="37">
        <v>304.95</v>
      </c>
      <c r="D68" s="7">
        <v>8.7</v>
      </c>
      <c r="E68" s="124">
        <v>0.15244251171681036</v>
      </c>
      <c r="F68" s="34">
        <v>0.31</v>
      </c>
      <c r="G68" s="57">
        <v>1.5193837017276E-05</v>
      </c>
      <c r="H68" s="57">
        <v>0</v>
      </c>
      <c r="I68" s="57">
        <v>0.089</v>
      </c>
      <c r="J68" s="57">
        <v>0</v>
      </c>
      <c r="K68" s="36" t="s">
        <v>81</v>
      </c>
      <c r="L68" s="34"/>
      <c r="M68" s="34"/>
      <c r="N68" s="63"/>
      <c r="O68" s="36"/>
      <c r="P68" s="34"/>
      <c r="R68" s="57">
        <f>0.0191+2*0.0001</f>
        <v>0.019299999999999998</v>
      </c>
      <c r="T68" s="34"/>
    </row>
    <row r="69" spans="1:20" ht="12.75">
      <c r="A69" s="14"/>
      <c r="B69" s="32"/>
      <c r="C69" s="37">
        <v>310.15</v>
      </c>
      <c r="D69" s="7">
        <v>8.7</v>
      </c>
      <c r="E69" s="124">
        <v>0.15244251171681036</v>
      </c>
      <c r="F69" s="34">
        <v>0.329</v>
      </c>
      <c r="G69" s="57">
        <v>1.5193837017276E-05</v>
      </c>
      <c r="H69" s="57">
        <v>0</v>
      </c>
      <c r="I69" s="57">
        <v>0.089</v>
      </c>
      <c r="J69" s="57">
        <v>0</v>
      </c>
      <c r="K69" s="36" t="s">
        <v>81</v>
      </c>
      <c r="L69" s="34"/>
      <c r="M69" s="34"/>
      <c r="N69" s="152"/>
      <c r="O69" s="36"/>
      <c r="P69" s="34"/>
      <c r="R69" s="57">
        <f>0.0191+2*0.0001</f>
        <v>0.019299999999999998</v>
      </c>
      <c r="T69" s="34"/>
    </row>
    <row r="70" spans="1:20" ht="13.5" thickBot="1">
      <c r="A70" s="39"/>
      <c r="B70" s="40"/>
      <c r="C70" s="218">
        <v>316.15</v>
      </c>
      <c r="D70" s="42">
        <v>8.7</v>
      </c>
      <c r="E70" s="167">
        <v>0.15244251171681036</v>
      </c>
      <c r="F70" s="42">
        <v>0.357</v>
      </c>
      <c r="G70" s="77">
        <v>1.5193837017276E-05</v>
      </c>
      <c r="H70" s="77">
        <v>0</v>
      </c>
      <c r="I70" s="77">
        <v>0.089</v>
      </c>
      <c r="J70" s="77">
        <v>0</v>
      </c>
      <c r="K70" s="43" t="s">
        <v>81</v>
      </c>
      <c r="L70" s="42"/>
      <c r="M70" s="42"/>
      <c r="N70" s="56"/>
      <c r="O70" s="43"/>
      <c r="P70" s="42"/>
      <c r="Q70" s="56"/>
      <c r="R70" s="77">
        <f>0.0191+2*0.0001</f>
        <v>0.019299999999999998</v>
      </c>
      <c r="T70" s="34"/>
    </row>
    <row r="71" spans="1:18" s="88" customFormat="1" ht="13.5" thickTop="1">
      <c r="A71" s="47"/>
      <c r="B71" s="53"/>
      <c r="C71" s="148"/>
      <c r="D71" s="134"/>
      <c r="E71" s="31"/>
      <c r="F71" s="31"/>
      <c r="G71" s="31"/>
      <c r="H71" s="31"/>
      <c r="I71" s="31"/>
      <c r="J71" s="31"/>
      <c r="K71" s="31"/>
      <c r="L71" s="31"/>
      <c r="M71" s="31"/>
      <c r="N71" s="31"/>
      <c r="O71" s="152"/>
      <c r="P71" s="31"/>
      <c r="Q71" s="63"/>
      <c r="R71" s="31"/>
    </row>
    <row r="72" spans="1:18" ht="12.75">
      <c r="A72" s="179">
        <v>3</v>
      </c>
      <c r="N72" s="88"/>
      <c r="O72" s="36"/>
      <c r="R72"/>
    </row>
    <row r="73" spans="1:18" ht="12.75">
      <c r="A73" s="1" t="s">
        <v>110</v>
      </c>
      <c r="B73" s="2"/>
      <c r="C73" s="3"/>
      <c r="D73" s="4"/>
      <c r="E73" s="4"/>
      <c r="F73" s="4"/>
      <c r="G73" s="4"/>
      <c r="H73" s="4"/>
      <c r="I73" s="4"/>
      <c r="J73" s="7"/>
      <c r="K73" s="7"/>
      <c r="L73" s="7"/>
      <c r="M73" s="65" t="s">
        <v>407</v>
      </c>
      <c r="N73" s="31"/>
      <c r="O73" s="8"/>
      <c r="P73" s="7"/>
      <c r="R73" s="7"/>
    </row>
    <row r="74" spans="1:18" s="13" customFormat="1" ht="12.75">
      <c r="A74" s="9"/>
      <c r="B74" s="10" t="s">
        <v>6</v>
      </c>
      <c r="C74" s="11" t="s">
        <v>7</v>
      </c>
      <c r="D74" s="10" t="s">
        <v>8</v>
      </c>
      <c r="E74" s="10" t="s">
        <v>377</v>
      </c>
      <c r="F74" s="10" t="s">
        <v>376</v>
      </c>
      <c r="G74" s="10" t="s">
        <v>9</v>
      </c>
      <c r="H74" s="10" t="s">
        <v>10</v>
      </c>
      <c r="I74" s="10" t="s">
        <v>11</v>
      </c>
      <c r="J74" s="10" t="s">
        <v>12</v>
      </c>
      <c r="K74" s="10" t="s">
        <v>13</v>
      </c>
      <c r="L74" s="10" t="s">
        <v>17</v>
      </c>
      <c r="M74" s="10" t="s">
        <v>14</v>
      </c>
      <c r="N74" s="10" t="s">
        <v>18</v>
      </c>
      <c r="O74" s="6" t="s">
        <v>74</v>
      </c>
      <c r="P74" s="10" t="s">
        <v>15</v>
      </c>
      <c r="Q74" s="53" t="s">
        <v>44</v>
      </c>
      <c r="R74" s="10" t="s">
        <v>73</v>
      </c>
    </row>
    <row r="75" spans="1:20" ht="12.75">
      <c r="A75" s="14"/>
      <c r="B75" s="10">
        <v>1</v>
      </c>
      <c r="C75" s="37">
        <v>303.15</v>
      </c>
      <c r="D75" s="34">
        <v>8</v>
      </c>
      <c r="E75" s="57">
        <v>0.104451470986158</v>
      </c>
      <c r="F75" s="46">
        <v>1920</v>
      </c>
      <c r="G75" s="57">
        <v>0.004357562613481</v>
      </c>
      <c r="H75" s="57">
        <v>0.04992416854491</v>
      </c>
      <c r="I75" s="57">
        <v>0.007984001127474</v>
      </c>
      <c r="J75" s="57">
        <v>0</v>
      </c>
      <c r="K75" s="36" t="s">
        <v>408</v>
      </c>
      <c r="L75" s="34" t="s">
        <v>76</v>
      </c>
      <c r="M75" s="34" t="s">
        <v>20</v>
      </c>
      <c r="N75" s="36" t="s">
        <v>409</v>
      </c>
      <c r="O75" s="36" t="s">
        <v>240</v>
      </c>
      <c r="P75" s="210" t="s">
        <v>318</v>
      </c>
      <c r="Q75" s="63">
        <v>4</v>
      </c>
      <c r="R75" s="57">
        <f>2*0.00694+0.05+0.0179</f>
        <v>0.08178</v>
      </c>
      <c r="T75" s="136"/>
    </row>
    <row r="76" spans="1:20" ht="12.75">
      <c r="A76" s="14"/>
      <c r="B76" s="10"/>
      <c r="C76" s="37">
        <v>303.15</v>
      </c>
      <c r="D76" s="34">
        <v>8</v>
      </c>
      <c r="E76" s="57">
        <v>0.106518225836363</v>
      </c>
      <c r="F76" s="46">
        <v>2290</v>
      </c>
      <c r="G76" s="57">
        <v>0.004144519463755</v>
      </c>
      <c r="H76" s="57">
        <v>0.049915582302833</v>
      </c>
      <c r="I76" s="57">
        <v>0.009977750201532</v>
      </c>
      <c r="J76" s="57">
        <v>0</v>
      </c>
      <c r="K76" s="36" t="s">
        <v>410</v>
      </c>
      <c r="L76" s="34"/>
      <c r="M76" s="34"/>
      <c r="N76" s="7" t="s">
        <v>411</v>
      </c>
      <c r="O76" s="36"/>
      <c r="P76" s="34"/>
      <c r="R76" s="57">
        <f>2*0.00694+0.05+0.0179</f>
        <v>0.08178</v>
      </c>
      <c r="T76" s="136"/>
    </row>
    <row r="77" spans="1:20" ht="12.75">
      <c r="A77" s="14"/>
      <c r="B77" s="10"/>
      <c r="C77" s="37">
        <v>303.15</v>
      </c>
      <c r="D77" s="34">
        <v>8</v>
      </c>
      <c r="E77" s="57">
        <v>0.104251356784477</v>
      </c>
      <c r="F77" s="46">
        <v>1900</v>
      </c>
      <c r="G77" s="57">
        <v>0.004399097999445</v>
      </c>
      <c r="H77" s="57">
        <v>0.049924101429571</v>
      </c>
      <c r="I77" s="57">
        <v>0.007983988802481</v>
      </c>
      <c r="J77" s="57">
        <v>0</v>
      </c>
      <c r="K77" s="36"/>
      <c r="L77" s="34"/>
      <c r="M77" s="34"/>
      <c r="N77" s="36"/>
      <c r="O77" s="36"/>
      <c r="P77" s="34"/>
      <c r="R77" s="57">
        <f>2*0.00694+0.05+0.0179</f>
        <v>0.08178</v>
      </c>
      <c r="T77" s="136"/>
    </row>
    <row r="78" spans="1:20" ht="12.75">
      <c r="A78" s="14"/>
      <c r="B78" s="18"/>
      <c r="C78" s="58">
        <v>303.15</v>
      </c>
      <c r="D78" s="20">
        <v>8</v>
      </c>
      <c r="E78" s="73">
        <v>0.107121197985979</v>
      </c>
      <c r="F78" s="50">
        <v>3050</v>
      </c>
      <c r="G78" s="73">
        <v>0.004078160802122</v>
      </c>
      <c r="H78" s="73">
        <v>0.049916781029911</v>
      </c>
      <c r="I78" s="73">
        <v>0.009978066373428</v>
      </c>
      <c r="J78" s="73">
        <v>0</v>
      </c>
      <c r="K78" s="28"/>
      <c r="L78" s="20"/>
      <c r="M78" s="20"/>
      <c r="N78" s="28"/>
      <c r="O78" s="28"/>
      <c r="P78" s="20"/>
      <c r="Q78" s="31"/>
      <c r="R78" s="73">
        <f>2*0.00694+0.05+0.0179</f>
        <v>0.08178</v>
      </c>
      <c r="T78" s="136"/>
    </row>
    <row r="79" spans="1:18" ht="12.75">
      <c r="A79" s="9"/>
      <c r="B79" s="10">
        <v>2</v>
      </c>
      <c r="C79" s="51">
        <v>303.15</v>
      </c>
      <c r="D79" s="7">
        <v>6.8</v>
      </c>
      <c r="E79" s="7" t="s">
        <v>412</v>
      </c>
      <c r="F79" s="7">
        <v>150</v>
      </c>
      <c r="G79" s="7" t="s">
        <v>412</v>
      </c>
      <c r="H79" s="7" t="s">
        <v>412</v>
      </c>
      <c r="I79" s="7" t="s">
        <v>412</v>
      </c>
      <c r="J79" s="7" t="s">
        <v>412</v>
      </c>
      <c r="K79" s="8" t="s">
        <v>413</v>
      </c>
      <c r="L79" s="7" t="s">
        <v>339</v>
      </c>
      <c r="M79" s="7" t="s">
        <v>341</v>
      </c>
      <c r="N79" s="8" t="s">
        <v>409</v>
      </c>
      <c r="O79" s="8" t="s">
        <v>414</v>
      </c>
      <c r="P79" s="211" t="s">
        <v>0</v>
      </c>
      <c r="R79" s="7" t="s">
        <v>412</v>
      </c>
    </row>
    <row r="80" spans="1:18" ht="12.75">
      <c r="A80" s="9"/>
      <c r="B80" s="10"/>
      <c r="C80" s="51">
        <v>303.15</v>
      </c>
      <c r="D80" s="7">
        <v>8</v>
      </c>
      <c r="E80" s="7" t="s">
        <v>412</v>
      </c>
      <c r="F80" s="7">
        <v>2900</v>
      </c>
      <c r="G80" s="7" t="s">
        <v>412</v>
      </c>
      <c r="H80" s="7" t="s">
        <v>412</v>
      </c>
      <c r="I80" s="7" t="s">
        <v>412</v>
      </c>
      <c r="J80" s="7" t="s">
        <v>412</v>
      </c>
      <c r="K80" s="8" t="s">
        <v>415</v>
      </c>
      <c r="L80" s="7" t="s">
        <v>21</v>
      </c>
      <c r="M80" s="7"/>
      <c r="N80" s="7" t="s">
        <v>411</v>
      </c>
      <c r="O80" s="8" t="s">
        <v>179</v>
      </c>
      <c r="P80" s="7"/>
      <c r="R80" s="7" t="s">
        <v>412</v>
      </c>
    </row>
    <row r="81" spans="1:18" s="92" customFormat="1" ht="13.5" thickBot="1">
      <c r="A81" s="39"/>
      <c r="B81" s="40"/>
      <c r="C81" s="41"/>
      <c r="D81" s="42"/>
      <c r="E81" s="42"/>
      <c r="F81" s="42"/>
      <c r="G81" s="42"/>
      <c r="H81" s="42"/>
      <c r="I81" s="42"/>
      <c r="J81" s="42"/>
      <c r="K81" s="42"/>
      <c r="L81" s="42"/>
      <c r="M81" s="42"/>
      <c r="N81" s="56"/>
      <c r="O81" s="95" t="s">
        <v>416</v>
      </c>
      <c r="P81" s="42"/>
      <c r="Q81" s="42"/>
      <c r="R81" s="42"/>
    </row>
    <row r="82" spans="1:18" s="26" customFormat="1" ht="13.5" thickTop="1">
      <c r="A82" s="9"/>
      <c r="B82" s="10"/>
      <c r="C82" s="51"/>
      <c r="D82" s="7"/>
      <c r="E82" s="7"/>
      <c r="F82" s="7"/>
      <c r="G82" s="7"/>
      <c r="H82" s="7"/>
      <c r="I82" s="7"/>
      <c r="J82" s="7"/>
      <c r="K82" s="7"/>
      <c r="L82" s="7"/>
      <c r="M82" s="7"/>
      <c r="N82" s="7"/>
      <c r="O82" s="153"/>
      <c r="P82" s="7"/>
      <c r="Q82" s="31"/>
      <c r="R82" s="7"/>
    </row>
    <row r="83" spans="1:15" ht="12.75">
      <c r="A83" s="179">
        <v>4</v>
      </c>
      <c r="O83" s="36"/>
    </row>
    <row r="84" spans="1:18" ht="12.75">
      <c r="A84" s="1" t="s">
        <v>428</v>
      </c>
      <c r="B84" s="2"/>
      <c r="C84" s="3"/>
      <c r="D84" s="4"/>
      <c r="E84" s="4"/>
      <c r="F84" s="2"/>
      <c r="G84" s="4"/>
      <c r="H84" s="4"/>
      <c r="I84" s="4"/>
      <c r="J84" s="4"/>
      <c r="K84" s="4"/>
      <c r="L84" s="7"/>
      <c r="M84" s="31"/>
      <c r="N84" s="14" t="s">
        <v>429</v>
      </c>
      <c r="O84" s="8"/>
      <c r="P84" s="7"/>
      <c r="Q84" s="31"/>
      <c r="R84" s="7"/>
    </row>
    <row r="85" spans="1:18" s="13" customFormat="1" ht="12.75">
      <c r="A85" s="9"/>
      <c r="B85" s="10" t="s">
        <v>6</v>
      </c>
      <c r="C85" s="11" t="s">
        <v>7</v>
      </c>
      <c r="D85" s="10" t="s">
        <v>8</v>
      </c>
      <c r="E85" s="10" t="s">
        <v>377</v>
      </c>
      <c r="F85" s="10" t="s">
        <v>376</v>
      </c>
      <c r="G85" s="10" t="s">
        <v>9</v>
      </c>
      <c r="H85" s="10" t="s">
        <v>10</v>
      </c>
      <c r="I85" s="10" t="s">
        <v>11</v>
      </c>
      <c r="J85" s="10" t="s">
        <v>12</v>
      </c>
      <c r="K85" s="10" t="s">
        <v>13</v>
      </c>
      <c r="L85" s="10" t="s">
        <v>17</v>
      </c>
      <c r="M85" s="10" t="s">
        <v>14</v>
      </c>
      <c r="N85" s="10" t="s">
        <v>18</v>
      </c>
      <c r="O85" s="10" t="s">
        <v>74</v>
      </c>
      <c r="P85" s="10" t="s">
        <v>15</v>
      </c>
      <c r="Q85" s="53" t="s">
        <v>44</v>
      </c>
      <c r="R85" s="96"/>
    </row>
    <row r="86" spans="1:19" ht="12.75">
      <c r="A86" s="14"/>
      <c r="B86" s="32">
        <v>1</v>
      </c>
      <c r="C86" s="37">
        <v>311.15</v>
      </c>
      <c r="D86" s="96">
        <v>7</v>
      </c>
      <c r="E86" s="34">
        <v>0.25</v>
      </c>
      <c r="F86" s="46">
        <v>8.5E-05</v>
      </c>
      <c r="G86" s="54">
        <v>0.045056109672261</v>
      </c>
      <c r="H86" s="57">
        <v>0.22441408333973</v>
      </c>
      <c r="I86" s="57">
        <v>0.016983015253237</v>
      </c>
      <c r="J86" s="57">
        <v>0</v>
      </c>
      <c r="K86" s="7" t="s">
        <v>432</v>
      </c>
      <c r="L86" s="34" t="s">
        <v>21</v>
      </c>
      <c r="M86" s="34" t="s">
        <v>20</v>
      </c>
      <c r="N86" s="34" t="s">
        <v>430</v>
      </c>
      <c r="O86" t="s">
        <v>454</v>
      </c>
      <c r="P86" s="210" t="s">
        <v>1</v>
      </c>
      <c r="Q86" s="63">
        <v>41</v>
      </c>
      <c r="S86" s="34"/>
    </row>
    <row r="87" spans="1:19" ht="12.75">
      <c r="A87" s="14"/>
      <c r="B87" s="32"/>
      <c r="C87" s="37">
        <v>311.15</v>
      </c>
      <c r="D87" s="96">
        <v>7</v>
      </c>
      <c r="E87" s="34">
        <v>0.25</v>
      </c>
      <c r="F87" s="46">
        <v>9.3E-05</v>
      </c>
      <c r="G87" s="54">
        <v>0.045078151169672</v>
      </c>
      <c r="H87" s="57">
        <v>0.224414399255857</v>
      </c>
      <c r="I87" s="57">
        <v>0.016983050317021</v>
      </c>
      <c r="J87" s="57">
        <v>0</v>
      </c>
      <c r="K87" s="36" t="s">
        <v>433</v>
      </c>
      <c r="L87" s="34"/>
      <c r="M87" s="34"/>
      <c r="N87" s="34"/>
      <c r="O87" s="36" t="s">
        <v>241</v>
      </c>
      <c r="P87" s="34"/>
      <c r="S87" s="34"/>
    </row>
    <row r="88" spans="1:19" ht="12.75">
      <c r="A88" s="14"/>
      <c r="B88" s="32"/>
      <c r="C88" s="37">
        <v>311.15</v>
      </c>
      <c r="D88" s="96">
        <v>7</v>
      </c>
      <c r="E88" s="34">
        <v>0.25</v>
      </c>
      <c r="F88" s="46">
        <v>7.1E-05</v>
      </c>
      <c r="G88" s="54">
        <v>0.045095095075954</v>
      </c>
      <c r="H88" s="57">
        <v>0.224414642006795</v>
      </c>
      <c r="I88" s="57">
        <v>0.016983077260173</v>
      </c>
      <c r="J88" s="57">
        <v>0</v>
      </c>
      <c r="K88" s="7"/>
      <c r="L88" s="34"/>
      <c r="M88" s="34"/>
      <c r="N88" s="34"/>
      <c r="O88" s="78" t="s">
        <v>260</v>
      </c>
      <c r="P88" s="34"/>
      <c r="S88" s="34"/>
    </row>
    <row r="89" spans="1:19" ht="12.75">
      <c r="A89" s="14"/>
      <c r="B89" s="32"/>
      <c r="C89" s="37">
        <v>311.15</v>
      </c>
      <c r="D89" s="96">
        <v>7</v>
      </c>
      <c r="E89" s="34">
        <v>0.25</v>
      </c>
      <c r="F89" s="46">
        <v>4.5E-05</v>
      </c>
      <c r="G89" s="54">
        <v>0.045096619906859</v>
      </c>
      <c r="H89" s="57">
        <v>0.224414663848283</v>
      </c>
      <c r="I89" s="57">
        <v>0.016983079684382</v>
      </c>
      <c r="J89" s="57">
        <v>0</v>
      </c>
      <c r="K89" s="7"/>
      <c r="L89" s="34"/>
      <c r="M89" s="34"/>
      <c r="N89" s="34"/>
      <c r="O89" s="36"/>
      <c r="P89" s="34"/>
      <c r="S89" s="34"/>
    </row>
    <row r="90" spans="1:19" ht="12.75">
      <c r="A90" s="14"/>
      <c r="B90" s="32"/>
      <c r="C90" s="37">
        <v>311.15</v>
      </c>
      <c r="D90" s="96">
        <v>7</v>
      </c>
      <c r="E90" s="34">
        <v>0.25</v>
      </c>
      <c r="F90" s="46">
        <v>0.0001</v>
      </c>
      <c r="G90" s="54">
        <v>0.045055429155892</v>
      </c>
      <c r="H90" s="57">
        <v>0.224414073583633</v>
      </c>
      <c r="I90" s="57">
        <v>0.0169830141704</v>
      </c>
      <c r="J90" s="57">
        <v>0</v>
      </c>
      <c r="K90" s="7" t="s">
        <v>122</v>
      </c>
      <c r="L90" s="34"/>
      <c r="M90" s="34"/>
      <c r="N90" s="34"/>
      <c r="O90" s="36" t="s">
        <v>444</v>
      </c>
      <c r="P90" s="34"/>
      <c r="S90" s="34"/>
    </row>
    <row r="91" spans="1:19" ht="12.75">
      <c r="A91" s="14"/>
      <c r="B91" s="32"/>
      <c r="C91" s="37">
        <v>311.15</v>
      </c>
      <c r="D91" s="96">
        <v>7</v>
      </c>
      <c r="E91" s="34">
        <v>0.25</v>
      </c>
      <c r="F91" s="46">
        <v>8.8E-05</v>
      </c>
      <c r="G91" s="54">
        <v>0.045076944153778</v>
      </c>
      <c r="H91" s="57">
        <v>0.224414381959856</v>
      </c>
      <c r="I91" s="57">
        <v>0.016983048397323</v>
      </c>
      <c r="J91" s="57">
        <v>0</v>
      </c>
      <c r="K91" s="7"/>
      <c r="L91" s="34"/>
      <c r="M91" s="34"/>
      <c r="N91" s="34"/>
      <c r="O91" s="36"/>
      <c r="P91" s="34"/>
      <c r="S91" s="34"/>
    </row>
    <row r="92" spans="1:19" ht="12.75">
      <c r="A92" s="14"/>
      <c r="B92" s="32"/>
      <c r="C92" s="37">
        <v>311.15</v>
      </c>
      <c r="D92" s="96">
        <v>7</v>
      </c>
      <c r="E92" s="34">
        <v>0.25</v>
      </c>
      <c r="F92" s="46">
        <v>5.5E-05</v>
      </c>
      <c r="G92" s="54">
        <v>0.045095058068119</v>
      </c>
      <c r="H92" s="57">
        <v>0.22441464147669</v>
      </c>
      <c r="I92" s="57">
        <v>0.016983077201336</v>
      </c>
      <c r="J92" s="57">
        <v>0</v>
      </c>
      <c r="L92" s="34"/>
      <c r="N92" s="34"/>
      <c r="S92" s="34"/>
    </row>
    <row r="93" spans="1:19" ht="12.75">
      <c r="A93" s="14"/>
      <c r="B93" s="32"/>
      <c r="C93" s="37">
        <v>311.15</v>
      </c>
      <c r="D93" s="96">
        <v>7</v>
      </c>
      <c r="E93" s="34">
        <v>0.25</v>
      </c>
      <c r="F93" s="46">
        <v>2.9E-05</v>
      </c>
      <c r="G93" s="54">
        <v>0.044857543556144</v>
      </c>
      <c r="H93" s="57">
        <v>0.224411230519292</v>
      </c>
      <c r="I93" s="57">
        <v>0.016982698618496</v>
      </c>
      <c r="J93" s="57">
        <v>0</v>
      </c>
      <c r="K93" s="7"/>
      <c r="L93" s="34"/>
      <c r="N93" s="34"/>
      <c r="S93" s="34"/>
    </row>
    <row r="94" spans="1:19" ht="12.75">
      <c r="A94" s="14"/>
      <c r="B94" s="32"/>
      <c r="C94" s="37">
        <v>311.15</v>
      </c>
      <c r="D94" s="96">
        <v>7</v>
      </c>
      <c r="E94" s="34">
        <v>0.25</v>
      </c>
      <c r="F94" s="46">
        <v>6.8E-05</v>
      </c>
      <c r="G94" s="54">
        <v>0.045084792127131</v>
      </c>
      <c r="H94" s="57">
        <v>0.22441449440974</v>
      </c>
      <c r="I94" s="57">
        <v>0.016983060878236</v>
      </c>
      <c r="J94" s="57">
        <v>0</v>
      </c>
      <c r="K94" s="7"/>
      <c r="L94" s="34"/>
      <c r="N94" s="34"/>
      <c r="S94" s="34"/>
    </row>
    <row r="95" spans="1:19" ht="12.75">
      <c r="A95" s="14"/>
      <c r="B95" s="32"/>
      <c r="C95" s="37">
        <v>311.15</v>
      </c>
      <c r="D95" s="96">
        <v>7</v>
      </c>
      <c r="E95" s="34">
        <v>0.25</v>
      </c>
      <c r="F95" s="46">
        <v>5.2E-05</v>
      </c>
      <c r="G95" s="54">
        <v>0.045093065869158</v>
      </c>
      <c r="H95" s="57">
        <v>0.224414612939571</v>
      </c>
      <c r="I95" s="57">
        <v>0.016983074033974</v>
      </c>
      <c r="J95" s="57">
        <v>0</v>
      </c>
      <c r="K95" s="7"/>
      <c r="L95" s="34"/>
      <c r="N95" s="34"/>
      <c r="S95" s="34"/>
    </row>
    <row r="96" spans="1:19" ht="12.75">
      <c r="A96" s="14"/>
      <c r="B96" s="32"/>
      <c r="C96" s="37">
        <v>311.15</v>
      </c>
      <c r="D96" s="96">
        <v>7</v>
      </c>
      <c r="E96" s="34">
        <v>0.25</v>
      </c>
      <c r="F96" s="46">
        <v>4.2E-05</v>
      </c>
      <c r="G96" s="54">
        <v>0.045095363796383</v>
      </c>
      <c r="H96" s="57">
        <v>0.224414645855965</v>
      </c>
      <c r="I96" s="57">
        <v>0.016983077687396</v>
      </c>
      <c r="J96" s="57">
        <v>0</v>
      </c>
      <c r="K96" s="7"/>
      <c r="L96" s="34"/>
      <c r="M96" s="34"/>
      <c r="N96" s="34"/>
      <c r="O96" s="36"/>
      <c r="P96" s="34"/>
      <c r="S96" s="34"/>
    </row>
    <row r="97" spans="1:19" ht="12.75">
      <c r="A97" s="14"/>
      <c r="B97" s="32"/>
      <c r="C97" s="37">
        <v>311.15</v>
      </c>
      <c r="D97" s="96">
        <v>7</v>
      </c>
      <c r="E97" s="34">
        <v>0.25</v>
      </c>
      <c r="F97" s="46">
        <v>4.1E-05</v>
      </c>
      <c r="G97" s="54">
        <v>0.04509679128092</v>
      </c>
      <c r="H97" s="57">
        <v>0.224414666302979</v>
      </c>
      <c r="I97" s="57">
        <v>0.016983079956831</v>
      </c>
      <c r="J97" s="57">
        <v>0</v>
      </c>
      <c r="K97" s="7"/>
      <c r="L97" s="34"/>
      <c r="M97" s="34"/>
      <c r="N97" s="34"/>
      <c r="O97" s="36"/>
      <c r="P97" s="34"/>
      <c r="S97" s="34"/>
    </row>
    <row r="98" spans="1:19" ht="12.75">
      <c r="A98" s="14"/>
      <c r="B98" s="32"/>
      <c r="C98" s="37">
        <v>311.15</v>
      </c>
      <c r="D98" s="96">
        <v>7</v>
      </c>
      <c r="E98" s="34">
        <v>0.25</v>
      </c>
      <c r="F98" s="46">
        <v>6.4E-05</v>
      </c>
      <c r="G98" s="54">
        <v>0.045085251632741</v>
      </c>
      <c r="H98" s="57">
        <v>0.224414500993185</v>
      </c>
      <c r="I98" s="57">
        <v>0.016983061608938</v>
      </c>
      <c r="J98" s="57">
        <v>0</v>
      </c>
      <c r="K98" s="7"/>
      <c r="L98" s="34"/>
      <c r="M98" s="34"/>
      <c r="N98" s="34"/>
      <c r="O98" s="36"/>
      <c r="P98" s="34"/>
      <c r="S98" s="34"/>
    </row>
    <row r="99" spans="1:19" ht="12.75">
      <c r="A99" s="14"/>
      <c r="B99" s="32"/>
      <c r="C99" s="37">
        <v>311.15</v>
      </c>
      <c r="D99" s="96">
        <v>7</v>
      </c>
      <c r="E99" s="34">
        <v>0.25</v>
      </c>
      <c r="F99" s="46">
        <v>5.3E-05</v>
      </c>
      <c r="G99" s="54">
        <v>0.045093102876777</v>
      </c>
      <c r="H99" s="57">
        <v>0.224414613469695</v>
      </c>
      <c r="I99" s="57">
        <v>0.016983074092813</v>
      </c>
      <c r="J99" s="57">
        <v>0</v>
      </c>
      <c r="K99" s="7"/>
      <c r="L99" s="34"/>
      <c r="M99" s="34"/>
      <c r="N99" s="34"/>
      <c r="O99" s="36"/>
      <c r="P99" s="34"/>
      <c r="S99" s="34"/>
    </row>
    <row r="100" spans="1:19" ht="12.75">
      <c r="A100" s="14"/>
      <c r="B100" s="10"/>
      <c r="C100" s="51">
        <v>311.15</v>
      </c>
      <c r="D100" s="155">
        <v>7</v>
      </c>
      <c r="E100" s="7">
        <v>0.25</v>
      </c>
      <c r="F100" s="49">
        <v>4.5E-05</v>
      </c>
      <c r="G100" s="137">
        <v>0.045095443646555</v>
      </c>
      <c r="H100" s="76">
        <v>0.22441464699974</v>
      </c>
      <c r="I100" s="76">
        <v>0.016983077814345</v>
      </c>
      <c r="J100" s="76">
        <v>0</v>
      </c>
      <c r="K100" s="7"/>
      <c r="L100" s="7"/>
      <c r="M100" s="7"/>
      <c r="N100" s="7"/>
      <c r="O100" s="8"/>
      <c r="P100" s="7"/>
      <c r="S100" s="34"/>
    </row>
    <row r="101" spans="1:19" ht="12.75">
      <c r="A101" s="14"/>
      <c r="B101" s="18"/>
      <c r="C101" s="58">
        <v>311.15</v>
      </c>
      <c r="D101" s="201">
        <v>7</v>
      </c>
      <c r="E101" s="20">
        <v>0.25</v>
      </c>
      <c r="F101" s="50">
        <v>3.6E-05</v>
      </c>
      <c r="G101" s="80">
        <v>0.045096834124552</v>
      </c>
      <c r="H101" s="73">
        <v>0.224414666916653</v>
      </c>
      <c r="I101" s="73">
        <v>0.016983080024943</v>
      </c>
      <c r="J101" s="73">
        <v>0</v>
      </c>
      <c r="K101" s="20"/>
      <c r="L101" s="20"/>
      <c r="M101" s="20"/>
      <c r="N101" s="20"/>
      <c r="O101" s="28"/>
      <c r="P101" s="20"/>
      <c r="Q101" s="31"/>
      <c r="R101" s="32"/>
      <c r="S101" s="34"/>
    </row>
    <row r="102" spans="2:23" ht="12.75">
      <c r="B102" s="32">
        <v>2</v>
      </c>
      <c r="C102" s="63">
        <v>333.15</v>
      </c>
      <c r="D102" s="34">
        <v>7</v>
      </c>
      <c r="E102" s="101">
        <v>0.058843775467067636</v>
      </c>
      <c r="F102" s="109">
        <v>0.0004413809523809523</v>
      </c>
      <c r="G102" s="110">
        <v>0</v>
      </c>
      <c r="H102" s="110">
        <v>0</v>
      </c>
      <c r="I102" s="111">
        <v>0</v>
      </c>
      <c r="J102" s="110">
        <v>0</v>
      </c>
      <c r="K102" s="34" t="s">
        <v>204</v>
      </c>
      <c r="L102" s="34" t="s">
        <v>434</v>
      </c>
      <c r="M102" s="34" t="s">
        <v>341</v>
      </c>
      <c r="N102" s="34" t="s">
        <v>430</v>
      </c>
      <c r="O102" s="36" t="s">
        <v>455</v>
      </c>
      <c r="P102" s="210" t="s">
        <v>223</v>
      </c>
      <c r="R102" s="162"/>
      <c r="S102" s="34"/>
      <c r="T102" s="34"/>
      <c r="W102" s="136"/>
    </row>
    <row r="103" spans="3:23" ht="12.75">
      <c r="C103" s="63">
        <v>333.15</v>
      </c>
      <c r="D103" s="34">
        <v>7</v>
      </c>
      <c r="E103" s="101">
        <v>0.059488351360059075</v>
      </c>
      <c r="F103" s="109">
        <v>0.0002562748091603053</v>
      </c>
      <c r="G103" s="110">
        <v>0</v>
      </c>
      <c r="H103" s="110">
        <v>0</v>
      </c>
      <c r="I103" s="111">
        <v>0</v>
      </c>
      <c r="J103" s="110">
        <v>0</v>
      </c>
      <c r="L103" s="34" t="s">
        <v>435</v>
      </c>
      <c r="M103" s="34"/>
      <c r="N103" s="7" t="s">
        <v>447</v>
      </c>
      <c r="O103" s="36" t="s">
        <v>446</v>
      </c>
      <c r="P103" s="34"/>
      <c r="Q103" s="94"/>
      <c r="R103" s="162"/>
      <c r="S103" s="34"/>
      <c r="T103" s="34"/>
      <c r="W103" s="136"/>
    </row>
    <row r="104" spans="3:23" ht="12.75">
      <c r="C104" s="63">
        <v>333.15</v>
      </c>
      <c r="D104" s="34">
        <v>7</v>
      </c>
      <c r="E104" s="101">
        <v>0.03625659918412706</v>
      </c>
      <c r="F104" s="109">
        <v>0.0005009701492537313</v>
      </c>
      <c r="G104" s="110">
        <v>0</v>
      </c>
      <c r="H104" s="110">
        <v>0</v>
      </c>
      <c r="I104" s="111">
        <v>0</v>
      </c>
      <c r="J104" s="110">
        <v>0</v>
      </c>
      <c r="L104" s="34"/>
      <c r="M104" s="34"/>
      <c r="N104" s="34" t="s">
        <v>448</v>
      </c>
      <c r="O104" s="34"/>
      <c r="P104" s="34"/>
      <c r="R104" s="162"/>
      <c r="S104" s="34"/>
      <c r="T104" s="34"/>
      <c r="W104" s="136"/>
    </row>
    <row r="105" spans="3:23" ht="12.75">
      <c r="C105" s="63">
        <v>333.15</v>
      </c>
      <c r="D105" s="34">
        <v>7</v>
      </c>
      <c r="E105" s="101">
        <v>0.043678728953532274</v>
      </c>
      <c r="F105" s="109">
        <v>0.00048449999999999996</v>
      </c>
      <c r="G105" s="110">
        <v>0</v>
      </c>
      <c r="H105" s="110">
        <v>0</v>
      </c>
      <c r="I105" s="111">
        <v>0</v>
      </c>
      <c r="J105" s="110">
        <v>0</v>
      </c>
      <c r="L105" s="7"/>
      <c r="M105" s="7"/>
      <c r="N105" s="7" t="s">
        <v>449</v>
      </c>
      <c r="O105" s="8" t="s">
        <v>444</v>
      </c>
      <c r="P105" s="7"/>
      <c r="Q105" s="31"/>
      <c r="R105" s="162"/>
      <c r="S105" s="34"/>
      <c r="T105" s="34"/>
      <c r="W105" s="136"/>
    </row>
    <row r="106" spans="3:23" ht="12.75">
      <c r="C106" s="63">
        <v>333.15</v>
      </c>
      <c r="D106" s="34">
        <v>7</v>
      </c>
      <c r="E106" s="101">
        <v>0.017355377421416768</v>
      </c>
      <c r="F106" s="109">
        <v>0.00022999999999999998</v>
      </c>
      <c r="G106" s="110">
        <v>0</v>
      </c>
      <c r="H106" s="110">
        <v>0</v>
      </c>
      <c r="I106" s="111">
        <v>0</v>
      </c>
      <c r="J106" s="110">
        <v>0</v>
      </c>
      <c r="L106" s="26"/>
      <c r="M106" s="26"/>
      <c r="N106" s="26"/>
      <c r="O106" s="26"/>
      <c r="P106" s="26"/>
      <c r="Q106" s="31"/>
      <c r="R106" s="162"/>
      <c r="S106" s="34"/>
      <c r="T106" s="34"/>
      <c r="W106" s="136"/>
    </row>
    <row r="107" spans="3:23" ht="12.75">
      <c r="C107" s="63">
        <v>333.15</v>
      </c>
      <c r="D107" s="34">
        <v>7</v>
      </c>
      <c r="E107" s="101">
        <v>0.015738460331295986</v>
      </c>
      <c r="F107" s="109">
        <v>0.0005833759999999999</v>
      </c>
      <c r="G107" s="110">
        <v>0</v>
      </c>
      <c r="H107" s="110">
        <v>0</v>
      </c>
      <c r="I107" s="111">
        <v>0</v>
      </c>
      <c r="J107" s="110">
        <v>0</v>
      </c>
      <c r="R107" s="162"/>
      <c r="S107" s="34"/>
      <c r="T107" s="34"/>
      <c r="W107" s="136"/>
    </row>
    <row r="108" spans="3:23" ht="12.75">
      <c r="C108" s="63">
        <v>333.15</v>
      </c>
      <c r="D108" s="34">
        <v>7</v>
      </c>
      <c r="E108" s="101">
        <v>0.015905209983836682</v>
      </c>
      <c r="F108" s="109">
        <v>0.00041892720306513413</v>
      </c>
      <c r="G108" s="110">
        <v>0</v>
      </c>
      <c r="H108" s="110">
        <v>0</v>
      </c>
      <c r="I108" s="111">
        <v>0</v>
      </c>
      <c r="J108" s="110">
        <v>0</v>
      </c>
      <c r="R108" s="162"/>
      <c r="S108" s="34"/>
      <c r="T108" s="34"/>
      <c r="W108" s="136"/>
    </row>
    <row r="109" spans="3:23" ht="12.75">
      <c r="C109" s="63">
        <v>333.15</v>
      </c>
      <c r="D109" s="34">
        <v>7</v>
      </c>
      <c r="E109" s="101">
        <v>0.01584730216628136</v>
      </c>
      <c r="F109" s="109">
        <v>0.0004596887159533074</v>
      </c>
      <c r="G109" s="110">
        <v>0</v>
      </c>
      <c r="H109" s="110">
        <v>0</v>
      </c>
      <c r="I109" s="111">
        <v>0</v>
      </c>
      <c r="J109" s="110">
        <v>0</v>
      </c>
      <c r="R109" s="162"/>
      <c r="S109" s="34"/>
      <c r="T109" s="34"/>
      <c r="W109" s="136"/>
    </row>
    <row r="110" spans="3:23" ht="12.75">
      <c r="C110" s="63">
        <v>333.15</v>
      </c>
      <c r="D110" s="34">
        <v>7</v>
      </c>
      <c r="E110" s="101">
        <v>0.016589259558519615</v>
      </c>
      <c r="F110" s="109">
        <v>0.00041448571428571426</v>
      </c>
      <c r="G110" s="110">
        <v>0</v>
      </c>
      <c r="H110" s="110">
        <v>0</v>
      </c>
      <c r="I110" s="111">
        <v>0</v>
      </c>
      <c r="J110" s="110">
        <v>0</v>
      </c>
      <c r="R110" s="162"/>
      <c r="S110" s="34"/>
      <c r="T110" s="34"/>
      <c r="W110" s="136"/>
    </row>
    <row r="111" spans="3:23" ht="12.75">
      <c r="C111" s="63">
        <v>333.15</v>
      </c>
      <c r="D111" s="34">
        <v>7</v>
      </c>
      <c r="E111" s="101">
        <v>0.016162917843999775</v>
      </c>
      <c r="F111" s="109">
        <v>0.0005992666666666666</v>
      </c>
      <c r="G111" s="110">
        <v>0</v>
      </c>
      <c r="H111" s="110">
        <v>0</v>
      </c>
      <c r="I111" s="111">
        <v>0</v>
      </c>
      <c r="J111" s="110">
        <v>0</v>
      </c>
      <c r="R111" s="162"/>
      <c r="S111" s="34"/>
      <c r="T111" s="34"/>
      <c r="W111" s="136"/>
    </row>
    <row r="112" spans="3:23" ht="12.75">
      <c r="C112" s="63">
        <v>333.15</v>
      </c>
      <c r="D112" s="34">
        <v>7</v>
      </c>
      <c r="E112" s="101">
        <v>0.014793967768964687</v>
      </c>
      <c r="F112" s="109">
        <v>0.0006757358490566038</v>
      </c>
      <c r="G112" s="110">
        <v>0</v>
      </c>
      <c r="H112" s="110">
        <v>0</v>
      </c>
      <c r="I112" s="111">
        <v>0</v>
      </c>
      <c r="J112" s="110">
        <v>0</v>
      </c>
      <c r="R112" s="162"/>
      <c r="S112" s="34"/>
      <c r="T112" s="34"/>
      <c r="W112" s="136"/>
    </row>
    <row r="113" spans="3:23" ht="12.75">
      <c r="C113" s="63">
        <v>333.15</v>
      </c>
      <c r="D113" s="34">
        <v>7</v>
      </c>
      <c r="E113" s="101">
        <v>0.038192490851507305</v>
      </c>
      <c r="F113" s="109">
        <v>0.00039054404145077716</v>
      </c>
      <c r="G113" s="110">
        <v>0</v>
      </c>
      <c r="H113" s="110">
        <v>0</v>
      </c>
      <c r="I113" s="111">
        <v>0</v>
      </c>
      <c r="J113" s="110">
        <v>0</v>
      </c>
      <c r="R113" s="162"/>
      <c r="S113" s="34"/>
      <c r="T113" s="34"/>
      <c r="W113" s="136"/>
    </row>
    <row r="114" spans="3:23" ht="12.75">
      <c r="C114" s="34">
        <v>313.15</v>
      </c>
      <c r="D114" s="34">
        <v>7</v>
      </c>
      <c r="E114" s="101">
        <v>0.04052056070369908</v>
      </c>
      <c r="F114" s="109">
        <v>0.00013700592885375492</v>
      </c>
      <c r="G114" s="110">
        <v>0</v>
      </c>
      <c r="H114" s="110">
        <v>0</v>
      </c>
      <c r="I114" s="111">
        <v>0</v>
      </c>
      <c r="J114" s="110">
        <v>0</v>
      </c>
      <c r="R114" s="162"/>
      <c r="S114" s="34"/>
      <c r="T114" s="34"/>
      <c r="W114" s="136"/>
    </row>
    <row r="115" spans="3:23" ht="12.75">
      <c r="C115" s="34">
        <v>313.15</v>
      </c>
      <c r="D115" s="34">
        <v>7</v>
      </c>
      <c r="E115" s="101">
        <v>0.03527045705948832</v>
      </c>
      <c r="F115" s="109">
        <v>9.270697674418605E-05</v>
      </c>
      <c r="G115" s="110">
        <v>0</v>
      </c>
      <c r="H115" s="110">
        <v>0</v>
      </c>
      <c r="I115" s="111">
        <v>0</v>
      </c>
      <c r="J115" s="110">
        <v>0</v>
      </c>
      <c r="R115" s="162"/>
      <c r="S115" s="34"/>
      <c r="T115" s="34"/>
      <c r="W115" s="136"/>
    </row>
    <row r="116" spans="3:23" ht="12.75">
      <c r="C116" s="34">
        <v>313.15</v>
      </c>
      <c r="D116" s="34">
        <v>7</v>
      </c>
      <c r="E116" s="101">
        <v>0.03575576035273408</v>
      </c>
      <c r="F116" s="109">
        <v>7.526174496644295E-05</v>
      </c>
      <c r="G116" s="110">
        <v>0</v>
      </c>
      <c r="H116" s="110">
        <v>0</v>
      </c>
      <c r="I116" s="111">
        <v>0</v>
      </c>
      <c r="J116" s="110">
        <v>0</v>
      </c>
      <c r="R116" s="162"/>
      <c r="S116" s="34"/>
      <c r="T116" s="34"/>
      <c r="W116" s="136"/>
    </row>
    <row r="117" spans="3:23" ht="12.75">
      <c r="C117" s="34">
        <v>313.15</v>
      </c>
      <c r="D117" s="34">
        <v>7</v>
      </c>
      <c r="E117" s="101">
        <v>0.03283446357299088</v>
      </c>
      <c r="F117" s="109">
        <v>0.0001446010928961749</v>
      </c>
      <c r="G117" s="110">
        <v>0</v>
      </c>
      <c r="H117" s="110">
        <v>0</v>
      </c>
      <c r="I117" s="111">
        <v>0</v>
      </c>
      <c r="J117" s="110">
        <v>0</v>
      </c>
      <c r="R117" s="162"/>
      <c r="S117" s="34"/>
      <c r="T117" s="34"/>
      <c r="W117" s="136"/>
    </row>
    <row r="118" spans="3:23" ht="12.75">
      <c r="C118" s="34">
        <v>311.15</v>
      </c>
      <c r="D118" s="34">
        <v>7</v>
      </c>
      <c r="E118" s="101">
        <v>0.019058072442363416</v>
      </c>
      <c r="F118" s="109">
        <v>9.168372093023255E-05</v>
      </c>
      <c r="G118" s="110">
        <v>0</v>
      </c>
      <c r="H118" s="110">
        <v>0</v>
      </c>
      <c r="I118" s="111">
        <v>0</v>
      </c>
      <c r="J118" s="110">
        <v>0</v>
      </c>
      <c r="R118" s="162"/>
      <c r="S118" s="34"/>
      <c r="T118" s="34"/>
      <c r="W118" s="136"/>
    </row>
    <row r="119" spans="3:23" ht="12.75">
      <c r="C119" s="34">
        <v>311.15</v>
      </c>
      <c r="D119" s="34">
        <v>7</v>
      </c>
      <c r="E119" s="101">
        <v>0.01730437029201363</v>
      </c>
      <c r="F119" s="109">
        <v>0.00012436702127659573</v>
      </c>
      <c r="G119" s="110">
        <v>0</v>
      </c>
      <c r="H119" s="110">
        <v>0</v>
      </c>
      <c r="I119" s="111">
        <v>0</v>
      </c>
      <c r="J119" s="110">
        <v>0</v>
      </c>
      <c r="R119" s="162"/>
      <c r="S119" s="34"/>
      <c r="T119" s="34"/>
      <c r="W119" s="136"/>
    </row>
    <row r="120" spans="3:23" ht="12.75">
      <c r="C120" s="34">
        <v>311.15</v>
      </c>
      <c r="D120" s="34">
        <v>7</v>
      </c>
      <c r="E120" s="101">
        <v>0.017018852617680852</v>
      </c>
      <c r="F120" s="109">
        <v>0.00020627777777777777</v>
      </c>
      <c r="G120" s="110">
        <v>0</v>
      </c>
      <c r="H120" s="110">
        <v>0</v>
      </c>
      <c r="I120" s="111">
        <v>0</v>
      </c>
      <c r="J120" s="110">
        <v>0</v>
      </c>
      <c r="R120" s="162"/>
      <c r="S120" s="34"/>
      <c r="T120" s="34"/>
      <c r="W120" s="136"/>
    </row>
    <row r="121" spans="3:23" ht="12.75">
      <c r="C121" s="34">
        <v>311.15</v>
      </c>
      <c r="D121" s="34">
        <v>7</v>
      </c>
      <c r="E121" s="101">
        <v>0.017054469591044234</v>
      </c>
      <c r="F121" s="109">
        <v>0.00014654444444444443</v>
      </c>
      <c r="G121" s="110">
        <v>0</v>
      </c>
      <c r="H121" s="110">
        <v>0</v>
      </c>
      <c r="I121" s="111">
        <v>0</v>
      </c>
      <c r="J121" s="110">
        <v>0</v>
      </c>
      <c r="R121" s="162"/>
      <c r="S121" s="34"/>
      <c r="T121" s="34"/>
      <c r="W121" s="136"/>
    </row>
    <row r="122" spans="3:23" ht="12.75">
      <c r="C122" s="34">
        <v>311.15</v>
      </c>
      <c r="D122" s="34">
        <v>7</v>
      </c>
      <c r="E122" s="101">
        <v>0.016597226972314652</v>
      </c>
      <c r="F122" s="109">
        <v>0.0002034418604651163</v>
      </c>
      <c r="G122" s="110">
        <v>0</v>
      </c>
      <c r="H122" s="110">
        <v>0</v>
      </c>
      <c r="I122" s="111">
        <v>0</v>
      </c>
      <c r="J122" s="110">
        <v>0</v>
      </c>
      <c r="R122" s="162"/>
      <c r="S122" s="34"/>
      <c r="T122" s="34"/>
      <c r="W122" s="136"/>
    </row>
    <row r="123" spans="3:23" ht="12.75">
      <c r="C123" s="34">
        <v>303.15</v>
      </c>
      <c r="D123" s="34">
        <v>7</v>
      </c>
      <c r="E123" s="101">
        <v>0.0658826480236717</v>
      </c>
      <c r="F123" s="109">
        <v>8.148837209302325E-05</v>
      </c>
      <c r="G123" s="110">
        <v>0</v>
      </c>
      <c r="H123" s="110">
        <v>0</v>
      </c>
      <c r="I123" s="111">
        <v>0</v>
      </c>
      <c r="J123" s="110">
        <v>0</v>
      </c>
      <c r="R123" s="162"/>
      <c r="S123" s="34"/>
      <c r="T123" s="34"/>
      <c r="W123" s="136"/>
    </row>
    <row r="124" spans="3:23" ht="12.75">
      <c r="C124" s="34">
        <v>303.15</v>
      </c>
      <c r="D124" s="34">
        <v>7</v>
      </c>
      <c r="E124" s="101">
        <v>0.04402732680862189</v>
      </c>
      <c r="F124" s="109">
        <v>4.8376963350785346E-05</v>
      </c>
      <c r="G124" s="110">
        <v>0</v>
      </c>
      <c r="H124" s="110">
        <v>0</v>
      </c>
      <c r="I124" s="111">
        <v>0</v>
      </c>
      <c r="J124" s="110">
        <v>0</v>
      </c>
      <c r="R124" s="162"/>
      <c r="S124" s="34"/>
      <c r="T124" s="34"/>
      <c r="W124" s="136"/>
    </row>
    <row r="125" spans="3:23" ht="12.75">
      <c r="C125" s="34">
        <v>303.15</v>
      </c>
      <c r="D125" s="34">
        <v>7</v>
      </c>
      <c r="E125" s="101">
        <v>0.028162281469112607</v>
      </c>
      <c r="F125" s="109">
        <v>9.357943925233643E-05</v>
      </c>
      <c r="G125" s="110">
        <v>0</v>
      </c>
      <c r="H125" s="110">
        <v>0</v>
      </c>
      <c r="I125" s="111">
        <v>0</v>
      </c>
      <c r="J125" s="110">
        <v>0</v>
      </c>
      <c r="R125" s="162"/>
      <c r="S125" s="34"/>
      <c r="T125" s="34"/>
      <c r="W125" s="136"/>
    </row>
    <row r="126" spans="1:23" ht="13.5" thickBot="1">
      <c r="A126" s="92"/>
      <c r="B126" s="92"/>
      <c r="C126" s="42">
        <v>303.15</v>
      </c>
      <c r="D126" s="42">
        <v>7</v>
      </c>
      <c r="E126" s="112">
        <v>0.02973146172751047</v>
      </c>
      <c r="F126" s="113">
        <v>0.0001186827195467422</v>
      </c>
      <c r="G126" s="114">
        <v>0</v>
      </c>
      <c r="H126" s="114">
        <v>0</v>
      </c>
      <c r="I126" s="115">
        <v>0</v>
      </c>
      <c r="J126" s="114">
        <v>0</v>
      </c>
      <c r="K126" s="92"/>
      <c r="L126" s="92"/>
      <c r="M126" s="92"/>
      <c r="N126" s="92"/>
      <c r="O126" s="92"/>
      <c r="P126" s="92"/>
      <c r="Q126" s="56"/>
      <c r="R126" s="162"/>
      <c r="S126" s="34"/>
      <c r="T126" s="34"/>
      <c r="W126" s="136"/>
    </row>
    <row r="127" spans="4:23" ht="13.5" thickTop="1">
      <c r="D127" s="97"/>
      <c r="E127" s="136"/>
      <c r="V127" s="136"/>
      <c r="W127" s="136"/>
    </row>
    <row r="128" ht="12.75">
      <c r="A128" s="150">
        <v>5</v>
      </c>
    </row>
    <row r="129" spans="1:16" ht="12.75">
      <c r="A129" s="1" t="s">
        <v>450</v>
      </c>
      <c r="B129" s="60"/>
      <c r="C129" s="61"/>
      <c r="D129" s="62"/>
      <c r="E129" s="62"/>
      <c r="F129" s="62"/>
      <c r="G129" s="62"/>
      <c r="H129" s="62"/>
      <c r="I129" s="34"/>
      <c r="J129" s="34"/>
      <c r="K129" s="34"/>
      <c r="L129" s="34"/>
      <c r="M129" s="14" t="s">
        <v>451</v>
      </c>
      <c r="N129" s="34"/>
      <c r="O129" s="34"/>
      <c r="P129" s="34"/>
    </row>
    <row r="130" spans="1:19" s="13" customFormat="1" ht="12.75">
      <c r="A130" s="9"/>
      <c r="B130" s="10" t="s">
        <v>6</v>
      </c>
      <c r="C130" s="11" t="s">
        <v>7</v>
      </c>
      <c r="D130" s="10" t="s">
        <v>8</v>
      </c>
      <c r="E130" s="10" t="s">
        <v>377</v>
      </c>
      <c r="F130" s="10" t="s">
        <v>376</v>
      </c>
      <c r="G130" s="10" t="s">
        <v>9</v>
      </c>
      <c r="H130" s="10" t="s">
        <v>10</v>
      </c>
      <c r="I130" s="10" t="s">
        <v>11</v>
      </c>
      <c r="J130" s="10" t="s">
        <v>12</v>
      </c>
      <c r="K130" s="10" t="s">
        <v>13</v>
      </c>
      <c r="L130" s="10" t="s">
        <v>17</v>
      </c>
      <c r="M130" s="10" t="s">
        <v>14</v>
      </c>
      <c r="N130" s="10" t="s">
        <v>18</v>
      </c>
      <c r="O130" s="10" t="s">
        <v>16</v>
      </c>
      <c r="P130" s="10" t="s">
        <v>15</v>
      </c>
      <c r="Q130" s="53" t="s">
        <v>44</v>
      </c>
      <c r="R130" s="32"/>
      <c r="S130" s="32"/>
    </row>
    <row r="131" spans="1:17" ht="12.75">
      <c r="A131" s="14"/>
      <c r="B131" s="18">
        <v>1</v>
      </c>
      <c r="C131" s="58">
        <v>311.15</v>
      </c>
      <c r="D131" s="20">
        <v>7</v>
      </c>
      <c r="E131" s="20">
        <v>0.25</v>
      </c>
      <c r="F131" s="20">
        <v>22</v>
      </c>
      <c r="G131" s="73">
        <v>0</v>
      </c>
      <c r="H131" s="73">
        <f>0.25-(2*6.1+3.9)/(2*1000)-6.1*4/(2*1000)-3.9/(2*1000)</f>
        <v>0.2278</v>
      </c>
      <c r="I131" s="73">
        <f>(2*6.1+3.9)/1000</f>
        <v>0.016099999999999996</v>
      </c>
      <c r="J131" s="73">
        <v>0</v>
      </c>
      <c r="K131" s="28" t="s">
        <v>211</v>
      </c>
      <c r="L131" s="20" t="s">
        <v>21</v>
      </c>
      <c r="M131" s="20" t="s">
        <v>20</v>
      </c>
      <c r="N131" s="28" t="s">
        <v>214</v>
      </c>
      <c r="O131" s="28" t="s">
        <v>213</v>
      </c>
      <c r="P131" s="212" t="s">
        <v>1</v>
      </c>
      <c r="Q131" s="31">
        <v>2</v>
      </c>
    </row>
    <row r="132" spans="1:16" ht="12.75">
      <c r="A132" s="14"/>
      <c r="B132" s="32">
        <v>2</v>
      </c>
      <c r="C132" s="37">
        <v>303.15</v>
      </c>
      <c r="D132" s="34">
        <v>7.6</v>
      </c>
      <c r="E132" s="57">
        <f>100*(1-1/2.7783)/(2*1000)+100*(1-1/2.7783)/(2*1000)</f>
        <v>0.06400676672785517</v>
      </c>
      <c r="F132" s="34">
        <v>22</v>
      </c>
      <c r="G132" s="57">
        <v>0</v>
      </c>
      <c r="H132" s="57">
        <v>0</v>
      </c>
      <c r="I132" s="57">
        <v>0</v>
      </c>
      <c r="J132" s="57">
        <v>0</v>
      </c>
      <c r="K132" s="34" t="s">
        <v>452</v>
      </c>
      <c r="L132" s="34" t="s">
        <v>339</v>
      </c>
      <c r="M132" s="34" t="s">
        <v>341</v>
      </c>
      <c r="N132" s="34" t="s">
        <v>448</v>
      </c>
      <c r="O132" s="36" t="s">
        <v>469</v>
      </c>
      <c r="P132" s="210" t="s">
        <v>224</v>
      </c>
    </row>
    <row r="133" spans="1:16" ht="12.75">
      <c r="A133" s="14"/>
      <c r="B133" s="32"/>
      <c r="C133" s="37">
        <v>303.15</v>
      </c>
      <c r="D133" s="34">
        <v>7.6</v>
      </c>
      <c r="E133" s="57" t="s">
        <v>333</v>
      </c>
      <c r="F133" s="34">
        <v>20</v>
      </c>
      <c r="G133" s="57">
        <v>0</v>
      </c>
      <c r="H133" s="57">
        <v>0</v>
      </c>
      <c r="I133" s="57">
        <v>0</v>
      </c>
      <c r="J133" s="57">
        <v>0</v>
      </c>
      <c r="K133" s="36" t="s">
        <v>470</v>
      </c>
      <c r="L133" s="34" t="s">
        <v>166</v>
      </c>
      <c r="M133" s="34"/>
      <c r="N133" s="34" t="s">
        <v>449</v>
      </c>
      <c r="O133" s="36" t="s">
        <v>165</v>
      </c>
      <c r="P133" s="34"/>
    </row>
    <row r="134" spans="1:16" ht="12.75">
      <c r="A134" s="14"/>
      <c r="B134" s="32"/>
      <c r="C134" s="37">
        <v>303.15</v>
      </c>
      <c r="D134" s="34">
        <v>7.6</v>
      </c>
      <c r="E134" s="57" t="s">
        <v>333</v>
      </c>
      <c r="F134" s="34">
        <v>19</v>
      </c>
      <c r="G134" s="57">
        <v>0</v>
      </c>
      <c r="H134" s="57">
        <v>0</v>
      </c>
      <c r="I134" s="57">
        <v>0</v>
      </c>
      <c r="J134" s="57">
        <v>0</v>
      </c>
      <c r="K134" s="36" t="s">
        <v>167</v>
      </c>
      <c r="L134" s="34" t="s">
        <v>342</v>
      </c>
      <c r="M134" s="34"/>
      <c r="N134" s="34"/>
      <c r="O134" s="36" t="s">
        <v>168</v>
      </c>
      <c r="P134" s="34"/>
    </row>
    <row r="135" spans="1:16" ht="12.75">
      <c r="A135" s="14"/>
      <c r="B135" s="32"/>
      <c r="C135" s="37">
        <v>303.15</v>
      </c>
      <c r="D135" s="34">
        <v>7.6</v>
      </c>
      <c r="E135" s="57" t="s">
        <v>333</v>
      </c>
      <c r="F135" s="34">
        <v>16</v>
      </c>
      <c r="G135" s="57">
        <v>0</v>
      </c>
      <c r="H135" s="57">
        <v>0</v>
      </c>
      <c r="I135" s="57">
        <v>0</v>
      </c>
      <c r="J135" s="57">
        <v>0</v>
      </c>
      <c r="K135" s="36" t="s">
        <v>169</v>
      </c>
      <c r="L135" s="34"/>
      <c r="M135" s="34"/>
      <c r="N135" s="34"/>
      <c r="O135" s="34"/>
      <c r="P135" s="34"/>
    </row>
    <row r="136" spans="1:16" ht="12.75">
      <c r="A136" s="14"/>
      <c r="B136" s="32"/>
      <c r="C136" s="37">
        <v>303.15</v>
      </c>
      <c r="D136" s="34">
        <v>7.6</v>
      </c>
      <c r="E136" s="57" t="s">
        <v>333</v>
      </c>
      <c r="F136" s="34">
        <v>11</v>
      </c>
      <c r="G136" s="57">
        <v>0</v>
      </c>
      <c r="H136" s="57">
        <v>0</v>
      </c>
      <c r="I136" s="57">
        <v>0</v>
      </c>
      <c r="J136" s="57">
        <v>0</v>
      </c>
      <c r="K136" s="36" t="s">
        <v>170</v>
      </c>
      <c r="L136" s="34"/>
      <c r="M136" s="34"/>
      <c r="N136" s="34"/>
      <c r="O136" s="34" t="s">
        <v>178</v>
      </c>
      <c r="P136" s="34"/>
    </row>
    <row r="137" spans="1:16" ht="12.75">
      <c r="A137" s="14"/>
      <c r="B137" s="32"/>
      <c r="C137" s="37">
        <v>303.15</v>
      </c>
      <c r="D137" s="34">
        <v>7.6</v>
      </c>
      <c r="E137" s="57" t="s">
        <v>333</v>
      </c>
      <c r="F137" s="34">
        <v>14</v>
      </c>
      <c r="G137" s="57">
        <v>0</v>
      </c>
      <c r="H137" s="57">
        <v>0</v>
      </c>
      <c r="I137" s="57">
        <v>0</v>
      </c>
      <c r="J137" s="57">
        <v>0</v>
      </c>
      <c r="K137" s="36" t="s">
        <v>171</v>
      </c>
      <c r="L137" s="34"/>
      <c r="M137" s="34"/>
      <c r="N137" s="34"/>
      <c r="O137" s="34"/>
      <c r="P137" s="34"/>
    </row>
    <row r="138" spans="1:16" ht="12.75">
      <c r="A138" s="14"/>
      <c r="B138" s="32"/>
      <c r="C138" s="37">
        <v>303.15</v>
      </c>
      <c r="D138" s="34">
        <v>7.6</v>
      </c>
      <c r="E138" s="57" t="s">
        <v>333</v>
      </c>
      <c r="F138" s="34">
        <v>10</v>
      </c>
      <c r="G138" s="57">
        <v>0</v>
      </c>
      <c r="H138" s="57">
        <v>0</v>
      </c>
      <c r="I138" s="57">
        <v>0</v>
      </c>
      <c r="J138" s="57">
        <v>0</v>
      </c>
      <c r="K138" s="36" t="s">
        <v>172</v>
      </c>
      <c r="L138" s="34"/>
      <c r="M138" s="34"/>
      <c r="N138" s="34"/>
      <c r="O138" s="34"/>
      <c r="P138" s="34"/>
    </row>
    <row r="139" spans="1:16" ht="12.75">
      <c r="A139" s="14"/>
      <c r="B139" s="32"/>
      <c r="C139" s="37">
        <v>303.15</v>
      </c>
      <c r="D139" s="34">
        <v>7.6</v>
      </c>
      <c r="E139" s="57" t="s">
        <v>333</v>
      </c>
      <c r="F139" s="34">
        <v>19</v>
      </c>
      <c r="G139" s="57">
        <v>0</v>
      </c>
      <c r="H139" s="57">
        <v>0</v>
      </c>
      <c r="I139" s="57">
        <v>0</v>
      </c>
      <c r="J139" s="57">
        <v>0</v>
      </c>
      <c r="K139" s="36" t="s">
        <v>173</v>
      </c>
      <c r="L139" s="34"/>
      <c r="M139" s="34"/>
      <c r="N139" s="34"/>
      <c r="O139" s="34"/>
      <c r="P139" s="34"/>
    </row>
    <row r="140" spans="1:17" ht="13.5" thickBot="1">
      <c r="A140" s="39"/>
      <c r="B140" s="40"/>
      <c r="C140" s="41">
        <v>303.15</v>
      </c>
      <c r="D140" s="42">
        <v>7.6</v>
      </c>
      <c r="E140" s="77" t="s">
        <v>333</v>
      </c>
      <c r="F140" s="42">
        <v>21</v>
      </c>
      <c r="G140" s="77">
        <v>0</v>
      </c>
      <c r="H140" s="77">
        <v>0</v>
      </c>
      <c r="I140" s="77">
        <v>0</v>
      </c>
      <c r="J140" s="77">
        <v>0</v>
      </c>
      <c r="K140" s="43" t="s">
        <v>174</v>
      </c>
      <c r="L140" s="42"/>
      <c r="M140" s="42"/>
      <c r="N140" s="42"/>
      <c r="O140" s="42"/>
      <c r="P140" s="42"/>
      <c r="Q140" s="56"/>
    </row>
    <row r="141" spans="1:17" ht="13.5" thickTop="1">
      <c r="A141" s="9"/>
      <c r="B141" s="10"/>
      <c r="C141" s="51"/>
      <c r="D141" s="7"/>
      <c r="E141" s="76"/>
      <c r="F141" s="7"/>
      <c r="G141" s="76"/>
      <c r="H141" s="76"/>
      <c r="I141" s="76"/>
      <c r="J141" s="76"/>
      <c r="K141" s="8"/>
      <c r="L141" s="7"/>
      <c r="M141" s="7"/>
      <c r="N141" s="7"/>
      <c r="O141" s="7"/>
      <c r="P141" s="7"/>
      <c r="Q141" s="31"/>
    </row>
    <row r="142" spans="1:17" ht="12.75">
      <c r="A142" s="6">
        <v>6</v>
      </c>
      <c r="B142" s="10"/>
      <c r="C142" s="51"/>
      <c r="D142" s="7"/>
      <c r="E142" s="76"/>
      <c r="F142" s="7"/>
      <c r="G142" s="76"/>
      <c r="H142" s="76"/>
      <c r="I142" s="76"/>
      <c r="J142" s="76"/>
      <c r="K142" s="8"/>
      <c r="L142" s="7"/>
      <c r="M142" s="7"/>
      <c r="N142" s="7"/>
      <c r="O142" s="7"/>
      <c r="P142" s="7"/>
      <c r="Q142" s="31"/>
    </row>
    <row r="143" spans="1:17" ht="12.75">
      <c r="A143" s="1" t="s">
        <v>438</v>
      </c>
      <c r="B143" s="2"/>
      <c r="C143" s="3"/>
      <c r="D143" s="4"/>
      <c r="E143" s="5"/>
      <c r="F143" s="219"/>
      <c r="G143" s="4"/>
      <c r="H143" s="4"/>
      <c r="I143" s="31"/>
      <c r="J143" s="31"/>
      <c r="K143" s="8"/>
      <c r="L143" s="7"/>
      <c r="M143" s="7"/>
      <c r="N143" s="7"/>
      <c r="O143" s="7"/>
      <c r="P143" s="7"/>
      <c r="Q143" s="31"/>
    </row>
    <row r="144" spans="1:19" s="13" customFormat="1" ht="12.75">
      <c r="A144" s="9"/>
      <c r="B144" s="10" t="s">
        <v>6</v>
      </c>
      <c r="C144" s="11" t="s">
        <v>7</v>
      </c>
      <c r="D144" s="10" t="s">
        <v>8</v>
      </c>
      <c r="E144" s="10" t="s">
        <v>377</v>
      </c>
      <c r="F144" s="10" t="s">
        <v>376</v>
      </c>
      <c r="G144" s="10" t="s">
        <v>9</v>
      </c>
      <c r="H144" s="10" t="s">
        <v>10</v>
      </c>
      <c r="I144" s="10" t="s">
        <v>11</v>
      </c>
      <c r="J144" s="10" t="s">
        <v>12</v>
      </c>
      <c r="K144" s="6" t="s">
        <v>13</v>
      </c>
      <c r="L144" s="10" t="s">
        <v>17</v>
      </c>
      <c r="M144" s="10" t="s">
        <v>14</v>
      </c>
      <c r="N144" s="10" t="s">
        <v>18</v>
      </c>
      <c r="O144" s="10" t="s">
        <v>16</v>
      </c>
      <c r="P144" s="10" t="s">
        <v>15</v>
      </c>
      <c r="Q144" s="53" t="s">
        <v>44</v>
      </c>
      <c r="R144" s="32"/>
      <c r="S144" s="32"/>
    </row>
    <row r="145" spans="1:19" ht="12.75">
      <c r="A145" s="14"/>
      <c r="B145" s="32">
        <v>1</v>
      </c>
      <c r="C145" s="37">
        <v>278.15</v>
      </c>
      <c r="D145" s="34">
        <v>9</v>
      </c>
      <c r="E145" s="105">
        <v>0.007943273199016842</v>
      </c>
      <c r="F145" s="221">
        <v>0.000477</v>
      </c>
      <c r="G145" s="98">
        <v>0</v>
      </c>
      <c r="H145" s="98">
        <v>0</v>
      </c>
      <c r="I145" s="101">
        <v>0.0051920000000000004</v>
      </c>
      <c r="J145" s="98">
        <v>0</v>
      </c>
      <c r="K145" s="36" t="s">
        <v>439</v>
      </c>
      <c r="L145" s="34" t="s">
        <v>440</v>
      </c>
      <c r="M145" s="34" t="s">
        <v>341</v>
      </c>
      <c r="N145" s="34" t="s">
        <v>430</v>
      </c>
      <c r="O145" s="36" t="s">
        <v>456</v>
      </c>
      <c r="P145" s="210" t="s">
        <v>225</v>
      </c>
      <c r="Q145" s="94">
        <v>34</v>
      </c>
      <c r="S145" s="34"/>
    </row>
    <row r="146" spans="1:19" ht="12.75">
      <c r="A146" s="14"/>
      <c r="B146" s="32"/>
      <c r="C146" s="37">
        <v>278.15</v>
      </c>
      <c r="D146" s="34">
        <v>9</v>
      </c>
      <c r="E146" s="105">
        <v>0.032121542594856944</v>
      </c>
      <c r="F146" s="221">
        <v>0.000454</v>
      </c>
      <c r="G146" s="98">
        <v>0</v>
      </c>
      <c r="H146" s="98">
        <v>0</v>
      </c>
      <c r="I146" s="101">
        <v>0.015404</v>
      </c>
      <c r="J146" s="98">
        <v>0</v>
      </c>
      <c r="K146" s="36"/>
      <c r="L146" s="34"/>
      <c r="M146" s="34"/>
      <c r="N146" s="7" t="s">
        <v>431</v>
      </c>
      <c r="O146" s="36" t="s">
        <v>205</v>
      </c>
      <c r="P146" s="38"/>
      <c r="S146" s="34"/>
    </row>
    <row r="147" spans="1:19" ht="12.75">
      <c r="A147" s="14"/>
      <c r="B147" s="32"/>
      <c r="C147" s="37">
        <v>278.15</v>
      </c>
      <c r="D147" s="34">
        <v>9</v>
      </c>
      <c r="E147" s="105">
        <v>0.09436169817886471</v>
      </c>
      <c r="F147" s="221">
        <v>0.000375</v>
      </c>
      <c r="G147" s="98">
        <v>0</v>
      </c>
      <c r="H147" s="98">
        <v>0</v>
      </c>
      <c r="I147" s="101">
        <v>0.040931999999999996</v>
      </c>
      <c r="J147" s="98">
        <v>0</v>
      </c>
      <c r="K147" s="36"/>
      <c r="L147" s="34"/>
      <c r="M147" s="34"/>
      <c r="N147" s="7" t="s">
        <v>445</v>
      </c>
      <c r="O147" t="s">
        <v>441</v>
      </c>
      <c r="P147" s="38"/>
      <c r="Q147" s="31"/>
      <c r="S147" s="34"/>
    </row>
    <row r="148" spans="1:19" ht="12.75">
      <c r="A148" s="14"/>
      <c r="B148" s="32"/>
      <c r="C148" s="37">
        <v>298.15</v>
      </c>
      <c r="D148" s="34">
        <v>9</v>
      </c>
      <c r="E148" s="105">
        <v>0.007737187173635611</v>
      </c>
      <c r="F148" s="46">
        <v>0.00171</v>
      </c>
      <c r="G148" s="98">
        <v>0</v>
      </c>
      <c r="H148" s="98">
        <v>0</v>
      </c>
      <c r="I148" s="101">
        <v>0.0051920000000000004</v>
      </c>
      <c r="J148" s="98">
        <v>0</v>
      </c>
      <c r="K148" s="68" t="s">
        <v>442</v>
      </c>
      <c r="L148" s="34"/>
      <c r="M148" s="34"/>
      <c r="O148" t="s">
        <v>457</v>
      </c>
      <c r="P148" s="34"/>
      <c r="Q148" s="31"/>
      <c r="S148" s="34"/>
    </row>
    <row r="149" spans="1:19" ht="12.75">
      <c r="A149" s="14"/>
      <c r="B149" s="32"/>
      <c r="C149" s="37">
        <v>298.15</v>
      </c>
      <c r="D149" s="34">
        <v>9</v>
      </c>
      <c r="E149" s="105">
        <v>0.02990552587098546</v>
      </c>
      <c r="F149" s="46">
        <v>0.00194</v>
      </c>
      <c r="G149" s="98">
        <v>0</v>
      </c>
      <c r="H149" s="98">
        <v>0</v>
      </c>
      <c r="I149" s="101">
        <v>0.015404</v>
      </c>
      <c r="J149" s="98">
        <v>0</v>
      </c>
      <c r="K149" s="68"/>
      <c r="L149" s="34"/>
      <c r="M149" s="34"/>
      <c r="O149" s="36" t="s">
        <v>443</v>
      </c>
      <c r="P149" s="34"/>
      <c r="S149" s="34"/>
    </row>
    <row r="150" spans="1:19" ht="12.75">
      <c r="A150" s="14"/>
      <c r="B150" s="32"/>
      <c r="C150" s="37">
        <v>298.15</v>
      </c>
      <c r="D150" s="34">
        <v>9</v>
      </c>
      <c r="E150" s="105">
        <v>0.09094848415221249</v>
      </c>
      <c r="F150" s="46">
        <v>0.00182</v>
      </c>
      <c r="G150" s="98">
        <v>0</v>
      </c>
      <c r="H150" s="98">
        <v>0</v>
      </c>
      <c r="I150" s="101">
        <v>0.040931999999999996</v>
      </c>
      <c r="J150" s="98">
        <v>0</v>
      </c>
      <c r="K150" s="68"/>
      <c r="L150" s="34"/>
      <c r="M150" s="34"/>
      <c r="N150" s="7"/>
      <c r="P150" s="34"/>
      <c r="S150" s="34"/>
    </row>
    <row r="151" spans="1:19" ht="12.75">
      <c r="A151" s="14"/>
      <c r="B151" s="32"/>
      <c r="C151" s="51">
        <v>313.15</v>
      </c>
      <c r="D151" s="34">
        <v>9</v>
      </c>
      <c r="E151" s="105">
        <v>0.006723803096029318</v>
      </c>
      <c r="F151" s="46">
        <v>0.00636</v>
      </c>
      <c r="G151" s="98">
        <v>0</v>
      </c>
      <c r="H151" s="98">
        <v>0</v>
      </c>
      <c r="I151" s="101">
        <v>0.0051920000000000004</v>
      </c>
      <c r="J151" s="98">
        <v>0</v>
      </c>
      <c r="K151" s="68"/>
      <c r="L151" s="34"/>
      <c r="M151" s="34"/>
      <c r="N151" s="7"/>
      <c r="O151" s="36" t="s">
        <v>444</v>
      </c>
      <c r="P151" s="34"/>
      <c r="S151" s="34"/>
    </row>
    <row r="152" spans="1:19" ht="12.75">
      <c r="A152" s="14"/>
      <c r="B152" s="32"/>
      <c r="C152" s="51">
        <v>313.15</v>
      </c>
      <c r="D152" s="34">
        <v>9</v>
      </c>
      <c r="E152" s="105">
        <v>0.02828921629386439</v>
      </c>
      <c r="F152" s="46">
        <v>0.00672</v>
      </c>
      <c r="G152" s="98">
        <v>0</v>
      </c>
      <c r="H152" s="98">
        <v>0</v>
      </c>
      <c r="I152" s="101">
        <v>0.015404</v>
      </c>
      <c r="J152" s="98">
        <v>0</v>
      </c>
      <c r="K152" s="68"/>
      <c r="L152" s="34"/>
      <c r="M152" s="34"/>
      <c r="N152" s="7"/>
      <c r="O152" s="36"/>
      <c r="P152" s="34"/>
      <c r="S152" s="34"/>
    </row>
    <row r="153" spans="1:19" ht="12.75">
      <c r="A153" s="14"/>
      <c r="B153" s="10"/>
      <c r="C153" s="58">
        <v>313.15</v>
      </c>
      <c r="D153" s="20">
        <v>9</v>
      </c>
      <c r="E153" s="106">
        <v>0.08552728816546272</v>
      </c>
      <c r="F153" s="50">
        <v>0.00602</v>
      </c>
      <c r="G153" s="99">
        <v>0</v>
      </c>
      <c r="H153" s="99">
        <v>0</v>
      </c>
      <c r="I153" s="107">
        <v>0.040931999999999996</v>
      </c>
      <c r="J153" s="99">
        <v>0</v>
      </c>
      <c r="K153" s="28" t="s">
        <v>122</v>
      </c>
      <c r="L153" s="20"/>
      <c r="M153" s="20"/>
      <c r="N153" s="93"/>
      <c r="O153" s="20"/>
      <c r="P153" s="20"/>
      <c r="S153" s="34"/>
    </row>
    <row r="154" spans="2:19" ht="12.75">
      <c r="B154" s="32">
        <v>2</v>
      </c>
      <c r="C154" s="63">
        <v>333.15</v>
      </c>
      <c r="D154" s="34">
        <v>7</v>
      </c>
      <c r="E154" s="101">
        <v>0.05971689224542197</v>
      </c>
      <c r="F154" s="109">
        <v>0.010311682539682539</v>
      </c>
      <c r="G154" s="110">
        <v>0</v>
      </c>
      <c r="H154" s="110">
        <v>0</v>
      </c>
      <c r="I154" s="111">
        <v>0</v>
      </c>
      <c r="J154" s="110">
        <v>0</v>
      </c>
      <c r="K154" s="34" t="s">
        <v>204</v>
      </c>
      <c r="L154" s="34" t="s">
        <v>434</v>
      </c>
      <c r="M154" s="34" t="s">
        <v>341</v>
      </c>
      <c r="N154" s="34" t="s">
        <v>430</v>
      </c>
      <c r="O154" s="36" t="s">
        <v>458</v>
      </c>
      <c r="P154" s="210" t="s">
        <v>223</v>
      </c>
      <c r="S154" s="34"/>
    </row>
    <row r="155" spans="3:19" ht="12.75">
      <c r="C155" s="63">
        <v>333.15</v>
      </c>
      <c r="D155" s="34">
        <v>7</v>
      </c>
      <c r="E155" s="101">
        <v>0.06068512431383193</v>
      </c>
      <c r="F155" s="109">
        <v>0.008888076335877862</v>
      </c>
      <c r="G155" s="110">
        <v>0</v>
      </c>
      <c r="H155" s="110">
        <v>0</v>
      </c>
      <c r="I155" s="111">
        <v>0</v>
      </c>
      <c r="J155" s="110">
        <v>0</v>
      </c>
      <c r="L155" s="34" t="s">
        <v>435</v>
      </c>
      <c r="M155" s="34"/>
      <c r="N155" s="7" t="s">
        <v>447</v>
      </c>
      <c r="O155" s="36" t="s">
        <v>446</v>
      </c>
      <c r="P155" s="34"/>
      <c r="Q155" s="94"/>
      <c r="S155" s="34"/>
    </row>
    <row r="156" spans="3:19" ht="12.75">
      <c r="C156" s="63">
        <v>333.15</v>
      </c>
      <c r="D156" s="34">
        <v>7</v>
      </c>
      <c r="E156" s="101">
        <v>0.03617722342175369</v>
      </c>
      <c r="F156" s="109">
        <v>0.014006716417910448</v>
      </c>
      <c r="G156" s="110">
        <v>0</v>
      </c>
      <c r="H156" s="110">
        <v>0</v>
      </c>
      <c r="I156" s="111">
        <v>0</v>
      </c>
      <c r="J156" s="110">
        <v>0</v>
      </c>
      <c r="L156" s="34"/>
      <c r="M156" s="34"/>
      <c r="N156" s="34" t="s">
        <v>448</v>
      </c>
      <c r="O156" s="34"/>
      <c r="P156" s="34"/>
      <c r="S156" s="34"/>
    </row>
    <row r="157" spans="3:19" ht="12.75">
      <c r="C157" s="63">
        <v>333.15</v>
      </c>
      <c r="D157" s="34">
        <v>7</v>
      </c>
      <c r="E157" s="101">
        <v>0.04423888420421565</v>
      </c>
      <c r="F157" s="109">
        <v>0.012426999999999999</v>
      </c>
      <c r="G157" s="110">
        <v>0</v>
      </c>
      <c r="H157" s="110">
        <v>0</v>
      </c>
      <c r="I157" s="111">
        <v>0</v>
      </c>
      <c r="J157" s="110">
        <v>0</v>
      </c>
      <c r="L157" s="7"/>
      <c r="M157" s="7"/>
      <c r="N157" s="7" t="s">
        <v>449</v>
      </c>
      <c r="O157" s="8" t="s">
        <v>444</v>
      </c>
      <c r="P157" s="7"/>
      <c r="Q157" s="31"/>
      <c r="S157" s="34"/>
    </row>
    <row r="158" spans="3:19" ht="12.75">
      <c r="C158" s="63">
        <v>333.15</v>
      </c>
      <c r="D158" s="34">
        <v>7</v>
      </c>
      <c r="E158" s="101">
        <v>0.017661446594974893</v>
      </c>
      <c r="F158" s="109">
        <v>0.007629807692307693</v>
      </c>
      <c r="G158" s="110">
        <v>0</v>
      </c>
      <c r="H158" s="110">
        <v>0</v>
      </c>
      <c r="I158" s="111">
        <v>0</v>
      </c>
      <c r="J158" s="110">
        <v>0</v>
      </c>
      <c r="L158" s="26"/>
      <c r="M158" s="26"/>
      <c r="N158" s="26"/>
      <c r="O158" s="26"/>
      <c r="P158" s="26"/>
      <c r="Q158" s="31"/>
      <c r="S158" s="34"/>
    </row>
    <row r="159" spans="3:19" ht="12.75">
      <c r="C159" s="63">
        <v>333.15</v>
      </c>
      <c r="D159" s="34">
        <v>7</v>
      </c>
      <c r="E159" s="101">
        <v>0.01603634003218702</v>
      </c>
      <c r="F159" s="109">
        <v>0.01042568</v>
      </c>
      <c r="G159" s="110">
        <v>0</v>
      </c>
      <c r="H159" s="110">
        <v>0</v>
      </c>
      <c r="I159" s="111">
        <v>0</v>
      </c>
      <c r="J159" s="110">
        <v>0</v>
      </c>
      <c r="S159" s="34"/>
    </row>
    <row r="160" spans="3:19" ht="12.75">
      <c r="C160" s="63">
        <v>333.15</v>
      </c>
      <c r="D160" s="34">
        <v>7</v>
      </c>
      <c r="E160" s="101">
        <v>0.01595605551371234</v>
      </c>
      <c r="F160" s="109">
        <v>0.009657088122605366</v>
      </c>
      <c r="G160" s="110">
        <v>0</v>
      </c>
      <c r="H160" s="110">
        <v>0</v>
      </c>
      <c r="I160" s="111">
        <v>0</v>
      </c>
      <c r="J160" s="110">
        <v>0</v>
      </c>
      <c r="S160" s="34"/>
    </row>
    <row r="161" spans="3:19" ht="12.75">
      <c r="C161" s="63">
        <v>333.15</v>
      </c>
      <c r="D161" s="34">
        <v>7</v>
      </c>
      <c r="E161" s="101">
        <v>0.0159744674299492</v>
      </c>
      <c r="F161" s="109">
        <v>0.009973852140077821</v>
      </c>
      <c r="G161" s="110">
        <v>0</v>
      </c>
      <c r="H161" s="110">
        <v>0</v>
      </c>
      <c r="I161" s="111">
        <v>0</v>
      </c>
      <c r="J161" s="110">
        <v>0</v>
      </c>
      <c r="S161" s="34"/>
    </row>
    <row r="162" spans="3:19" ht="12.75">
      <c r="C162" s="63">
        <v>333.15</v>
      </c>
      <c r="D162" s="34">
        <v>7</v>
      </c>
      <c r="E162" s="101">
        <v>0.016967685400120336</v>
      </c>
      <c r="F162" s="109">
        <v>0.009052571428571427</v>
      </c>
      <c r="G162" s="110">
        <v>0</v>
      </c>
      <c r="H162" s="110">
        <v>0</v>
      </c>
      <c r="I162" s="111">
        <v>0</v>
      </c>
      <c r="J162" s="110">
        <v>0</v>
      </c>
      <c r="S162" s="34"/>
    </row>
    <row r="163" spans="3:19" ht="12.75">
      <c r="C163" s="63">
        <v>333.15</v>
      </c>
      <c r="D163" s="34">
        <v>7</v>
      </c>
      <c r="E163" s="101">
        <v>0.015815762353440312</v>
      </c>
      <c r="F163" s="109">
        <v>0.013601333333333337</v>
      </c>
      <c r="G163" s="110">
        <v>0</v>
      </c>
      <c r="H163" s="110">
        <v>0</v>
      </c>
      <c r="I163" s="111">
        <v>0</v>
      </c>
      <c r="J163" s="110">
        <v>0</v>
      </c>
      <c r="S163" s="34"/>
    </row>
    <row r="164" spans="3:19" ht="12.75">
      <c r="C164" s="63">
        <v>333.15</v>
      </c>
      <c r="D164" s="34">
        <v>7</v>
      </c>
      <c r="E164" s="101">
        <v>0.01442808873968486</v>
      </c>
      <c r="F164" s="109">
        <v>0.013694433962264151</v>
      </c>
      <c r="G164" s="110">
        <v>0</v>
      </c>
      <c r="H164" s="110">
        <v>0</v>
      </c>
      <c r="I164" s="111">
        <v>0</v>
      </c>
      <c r="J164" s="110">
        <v>0</v>
      </c>
      <c r="S164" s="34"/>
    </row>
    <row r="165" spans="3:19" ht="12.75">
      <c r="C165" s="63">
        <v>333.15</v>
      </c>
      <c r="D165" s="34">
        <v>7</v>
      </c>
      <c r="E165" s="101">
        <v>0.03874348836590734</v>
      </c>
      <c r="F165" s="109">
        <v>0.009419922279792745</v>
      </c>
      <c r="G165" s="110">
        <v>0</v>
      </c>
      <c r="H165" s="110">
        <v>0</v>
      </c>
      <c r="I165" s="111">
        <v>0</v>
      </c>
      <c r="J165" s="110">
        <v>0</v>
      </c>
      <c r="S165" s="34"/>
    </row>
    <row r="166" spans="3:19" ht="12.75">
      <c r="C166" s="34">
        <v>313.15</v>
      </c>
      <c r="D166" s="34">
        <v>7</v>
      </c>
      <c r="E166" s="101">
        <v>0.04077469448444734</v>
      </c>
      <c r="F166" s="109">
        <v>0.0017198616600790514</v>
      </c>
      <c r="G166" s="110">
        <v>0</v>
      </c>
      <c r="H166" s="110">
        <v>0</v>
      </c>
      <c r="I166" s="111">
        <v>0</v>
      </c>
      <c r="J166" s="110">
        <v>0</v>
      </c>
      <c r="S166" s="34"/>
    </row>
    <row r="167" spans="3:19" ht="12.75">
      <c r="C167" s="34">
        <v>313.15</v>
      </c>
      <c r="D167" s="34">
        <v>7</v>
      </c>
      <c r="E167" s="101">
        <v>0.035824603535680316</v>
      </c>
      <c r="F167" s="109">
        <v>0.0021210232558139534</v>
      </c>
      <c r="G167" s="110">
        <v>0</v>
      </c>
      <c r="H167" s="110">
        <v>0</v>
      </c>
      <c r="I167" s="111">
        <v>0</v>
      </c>
      <c r="J167" s="110">
        <v>0</v>
      </c>
      <c r="S167" s="34"/>
    </row>
    <row r="168" spans="3:19" ht="12.75">
      <c r="C168" s="34">
        <v>313.15</v>
      </c>
      <c r="D168" s="34">
        <v>7</v>
      </c>
      <c r="E168" s="101">
        <v>0.03619905539624285</v>
      </c>
      <c r="F168" s="109">
        <v>0.0015948322147651007</v>
      </c>
      <c r="G168" s="110">
        <v>0</v>
      </c>
      <c r="H168" s="110">
        <v>0</v>
      </c>
      <c r="I168" s="111">
        <v>0</v>
      </c>
      <c r="J168" s="110">
        <v>0</v>
      </c>
      <c r="S168" s="34"/>
    </row>
    <row r="169" spans="3:19" ht="12.75">
      <c r="C169" s="34">
        <v>313.15</v>
      </c>
      <c r="D169" s="34">
        <v>7</v>
      </c>
      <c r="E169" s="101">
        <v>0.03267648953683185</v>
      </c>
      <c r="F169" s="109">
        <v>0.004459453551912569</v>
      </c>
      <c r="G169" s="110">
        <v>0</v>
      </c>
      <c r="H169" s="110">
        <v>0</v>
      </c>
      <c r="I169" s="111">
        <v>0</v>
      </c>
      <c r="J169" s="110">
        <v>0</v>
      </c>
      <c r="S169" s="34"/>
    </row>
    <row r="170" spans="3:19" ht="12.75">
      <c r="C170" s="34">
        <v>311.15</v>
      </c>
      <c r="D170" s="34">
        <v>7</v>
      </c>
      <c r="E170" s="101">
        <v>0.01937692764972209</v>
      </c>
      <c r="F170" s="109">
        <v>0.002333767441860465</v>
      </c>
      <c r="G170" s="110">
        <v>0</v>
      </c>
      <c r="H170" s="110">
        <v>0</v>
      </c>
      <c r="I170" s="111">
        <v>0</v>
      </c>
      <c r="J170" s="110">
        <v>0</v>
      </c>
      <c r="S170" s="34"/>
    </row>
    <row r="171" spans="3:19" ht="12.75">
      <c r="C171" s="34">
        <v>311.15</v>
      </c>
      <c r="D171" s="34">
        <v>7</v>
      </c>
      <c r="E171" s="101">
        <v>0.01740911771766594</v>
      </c>
      <c r="F171" s="109">
        <v>0.002740904255319149</v>
      </c>
      <c r="G171" s="110">
        <v>0</v>
      </c>
      <c r="H171" s="110">
        <v>0</v>
      </c>
      <c r="I171" s="111">
        <v>0</v>
      </c>
      <c r="J171" s="110">
        <v>0</v>
      </c>
      <c r="S171" s="34"/>
    </row>
    <row r="172" spans="3:19" ht="12.75">
      <c r="C172" s="34">
        <v>311.15</v>
      </c>
      <c r="D172" s="34">
        <v>7</v>
      </c>
      <c r="E172" s="101">
        <v>0.017704934928145</v>
      </c>
      <c r="F172" s="109">
        <v>0.0030680555555555556</v>
      </c>
      <c r="G172" s="110">
        <v>0</v>
      </c>
      <c r="H172" s="110">
        <v>0</v>
      </c>
      <c r="I172" s="111">
        <v>0</v>
      </c>
      <c r="J172" s="110">
        <v>0</v>
      </c>
      <c r="S172" s="34"/>
    </row>
    <row r="173" spans="3:19" ht="12.75">
      <c r="C173" s="34">
        <v>311.15</v>
      </c>
      <c r="D173" s="34">
        <v>7</v>
      </c>
      <c r="E173" s="101">
        <v>0.0176229376732762</v>
      </c>
      <c r="F173" s="109">
        <v>0.0032535555555555555</v>
      </c>
      <c r="G173" s="110">
        <v>0</v>
      </c>
      <c r="H173" s="110">
        <v>0</v>
      </c>
      <c r="I173" s="111">
        <v>0</v>
      </c>
      <c r="J173" s="110">
        <v>0</v>
      </c>
      <c r="S173" s="34"/>
    </row>
    <row r="174" spans="3:19" ht="12.75">
      <c r="C174" s="34">
        <v>311.15</v>
      </c>
      <c r="D174" s="34">
        <v>7</v>
      </c>
      <c r="E174" s="101">
        <v>0.016888927173159672</v>
      </c>
      <c r="F174" s="109">
        <v>0.0034330813953488367</v>
      </c>
      <c r="G174" s="110">
        <v>0</v>
      </c>
      <c r="H174" s="110">
        <v>0</v>
      </c>
      <c r="I174" s="111">
        <v>0</v>
      </c>
      <c r="J174" s="110">
        <v>0</v>
      </c>
      <c r="S174" s="34"/>
    </row>
    <row r="175" spans="3:19" ht="12.75">
      <c r="C175" s="34">
        <v>303.15</v>
      </c>
      <c r="D175" s="34">
        <v>7</v>
      </c>
      <c r="E175" s="101">
        <v>0.06704150947010455</v>
      </c>
      <c r="F175" s="109">
        <v>0.0015491279069767441</v>
      </c>
      <c r="G175" s="110">
        <v>0</v>
      </c>
      <c r="H175" s="110">
        <v>0</v>
      </c>
      <c r="I175" s="111">
        <v>0</v>
      </c>
      <c r="J175" s="110">
        <v>0</v>
      </c>
      <c r="S175" s="34"/>
    </row>
    <row r="176" spans="3:19" ht="12.75">
      <c r="C176" s="34">
        <v>303.15</v>
      </c>
      <c r="D176" s="34">
        <v>7</v>
      </c>
      <c r="E176" s="101">
        <v>0.04473221460558767</v>
      </c>
      <c r="F176" s="109">
        <v>0.0011082722513089005</v>
      </c>
      <c r="G176" s="110">
        <v>0</v>
      </c>
      <c r="H176" s="110">
        <v>0</v>
      </c>
      <c r="I176" s="111">
        <v>0</v>
      </c>
      <c r="J176" s="110">
        <v>0</v>
      </c>
      <c r="S176" s="34"/>
    </row>
    <row r="177" spans="3:19" ht="12.75">
      <c r="C177" s="34">
        <v>303.15</v>
      </c>
      <c r="D177" s="34">
        <v>7</v>
      </c>
      <c r="E177" s="101">
        <v>0.02819602818811059</v>
      </c>
      <c r="F177" s="109">
        <v>0.0032501246105918996</v>
      </c>
      <c r="G177" s="110">
        <v>0</v>
      </c>
      <c r="H177" s="110">
        <v>0</v>
      </c>
      <c r="I177" s="111">
        <v>0</v>
      </c>
      <c r="J177" s="110">
        <v>0</v>
      </c>
      <c r="S177" s="34"/>
    </row>
    <row r="178" spans="1:19" ht="13.5" thickBot="1">
      <c r="A178" s="92"/>
      <c r="B178" s="92"/>
      <c r="C178" s="42">
        <v>303.15</v>
      </c>
      <c r="D178" s="42">
        <v>7</v>
      </c>
      <c r="E178" s="112">
        <v>0.03045956210820574</v>
      </c>
      <c r="F178" s="113">
        <v>0.0023009915014164306</v>
      </c>
      <c r="G178" s="114">
        <v>0</v>
      </c>
      <c r="H178" s="114">
        <v>0</v>
      </c>
      <c r="I178" s="115">
        <v>0</v>
      </c>
      <c r="J178" s="114">
        <v>0</v>
      </c>
      <c r="K178" s="92"/>
      <c r="L178" s="92"/>
      <c r="M178" s="92"/>
      <c r="N178" s="92"/>
      <c r="O178" s="92"/>
      <c r="P178" s="92"/>
      <c r="Q178" s="56"/>
      <c r="S178" s="34"/>
    </row>
    <row r="179" spans="1:17" ht="13.5" thickTop="1">
      <c r="A179" s="26"/>
      <c r="B179" s="26"/>
      <c r="C179" s="7"/>
      <c r="D179" s="97"/>
      <c r="E179" s="125"/>
      <c r="F179" s="126"/>
      <c r="G179" s="110"/>
      <c r="H179" s="110"/>
      <c r="I179" s="111"/>
      <c r="J179" s="110"/>
      <c r="K179" s="26"/>
      <c r="L179" s="26"/>
      <c r="M179" s="26"/>
      <c r="N179" s="26"/>
      <c r="O179" s="26"/>
      <c r="P179" s="26"/>
      <c r="Q179" s="31"/>
    </row>
    <row r="180" spans="1:19" ht="12.75">
      <c r="A180" s="151">
        <v>7</v>
      </c>
      <c r="B180" s="10"/>
      <c r="C180" s="51"/>
      <c r="D180" s="7"/>
      <c r="E180" s="7"/>
      <c r="F180" s="7"/>
      <c r="G180" s="7"/>
      <c r="H180" s="7"/>
      <c r="I180" s="7"/>
      <c r="J180" s="7"/>
      <c r="K180" s="7"/>
      <c r="L180" s="7"/>
      <c r="M180" s="7"/>
      <c r="N180" s="7"/>
      <c r="O180" s="7"/>
      <c r="P180" s="7"/>
      <c r="Q180" s="31"/>
      <c r="R180" s="32"/>
      <c r="S180" s="32"/>
    </row>
    <row r="181" spans="1:17" ht="12.75">
      <c r="A181" s="14" t="s">
        <v>349</v>
      </c>
      <c r="B181" s="10"/>
      <c r="C181" s="51"/>
      <c r="D181" s="7"/>
      <c r="E181" s="7"/>
      <c r="F181" s="49"/>
      <c r="G181" s="7"/>
      <c r="H181" s="7"/>
      <c r="I181" s="7"/>
      <c r="J181" s="7"/>
      <c r="K181" s="7"/>
      <c r="M181" s="7"/>
      <c r="Q181" s="34"/>
    </row>
    <row r="182" spans="1:19" s="13" customFormat="1" ht="12.75">
      <c r="A182" s="9"/>
      <c r="B182" s="10" t="s">
        <v>6</v>
      </c>
      <c r="C182" s="11" t="s">
        <v>7</v>
      </c>
      <c r="D182" s="10" t="s">
        <v>8</v>
      </c>
      <c r="E182" s="10" t="s">
        <v>243</v>
      </c>
      <c r="F182" s="10" t="s">
        <v>244</v>
      </c>
      <c r="G182" s="10" t="s">
        <v>9</v>
      </c>
      <c r="H182" s="10" t="s">
        <v>10</v>
      </c>
      <c r="I182" s="10" t="s">
        <v>11</v>
      </c>
      <c r="J182" s="10" t="s">
        <v>12</v>
      </c>
      <c r="K182" s="10" t="s">
        <v>13</v>
      </c>
      <c r="L182" s="10" t="s">
        <v>17</v>
      </c>
      <c r="M182" s="10" t="s">
        <v>14</v>
      </c>
      <c r="N182" s="10" t="s">
        <v>18</v>
      </c>
      <c r="O182" s="53" t="s">
        <v>16</v>
      </c>
      <c r="P182" s="53" t="s">
        <v>15</v>
      </c>
      <c r="Q182" s="53" t="s">
        <v>44</v>
      </c>
      <c r="R182" s="32"/>
      <c r="S182" s="32"/>
    </row>
    <row r="183" spans="1:17" ht="12.75">
      <c r="A183" s="14"/>
      <c r="B183" s="10">
        <v>1</v>
      </c>
      <c r="C183" s="37">
        <v>311.15</v>
      </c>
      <c r="D183" s="34">
        <v>7.05</v>
      </c>
      <c r="E183" s="34">
        <v>0.25</v>
      </c>
      <c r="F183" s="63">
        <v>0.58</v>
      </c>
      <c r="G183" s="253">
        <v>0</v>
      </c>
      <c r="H183" s="254">
        <v>0.172654695986903</v>
      </c>
      <c r="I183" s="100">
        <v>0</v>
      </c>
      <c r="J183" s="100">
        <v>0</v>
      </c>
      <c r="K183" s="89" t="s">
        <v>344</v>
      </c>
      <c r="L183" s="34" t="s">
        <v>339</v>
      </c>
      <c r="M183" s="34" t="s">
        <v>20</v>
      </c>
      <c r="N183" s="34" t="s">
        <v>176</v>
      </c>
      <c r="O183" t="s">
        <v>500</v>
      </c>
      <c r="P183" s="215" t="s">
        <v>496</v>
      </c>
      <c r="Q183" s="34">
        <v>9</v>
      </c>
    </row>
    <row r="184" spans="1:17" ht="12.75">
      <c r="A184" s="14"/>
      <c r="B184" s="32"/>
      <c r="C184" s="37">
        <v>311.15</v>
      </c>
      <c r="D184" s="34">
        <v>7.15</v>
      </c>
      <c r="E184" s="34">
        <v>0.25</v>
      </c>
      <c r="F184" s="34">
        <v>0.64</v>
      </c>
      <c r="G184" s="253">
        <v>0</v>
      </c>
      <c r="H184" s="254">
        <v>0.168826093607792</v>
      </c>
      <c r="I184" s="100">
        <v>0</v>
      </c>
      <c r="J184" s="100">
        <v>0</v>
      </c>
      <c r="K184" s="34" t="s">
        <v>122</v>
      </c>
      <c r="L184" s="34" t="s">
        <v>497</v>
      </c>
      <c r="M184" s="34"/>
      <c r="N184" s="34" t="s">
        <v>177</v>
      </c>
      <c r="O184" t="s">
        <v>501</v>
      </c>
      <c r="P184" s="34"/>
      <c r="Q184" s="34"/>
    </row>
    <row r="185" spans="1:17" ht="12.75">
      <c r="A185" s="14"/>
      <c r="B185" s="32"/>
      <c r="C185" s="37">
        <v>311.15</v>
      </c>
      <c r="D185" s="34">
        <v>7.09</v>
      </c>
      <c r="E185" s="34">
        <v>0.25</v>
      </c>
      <c r="F185" s="34">
        <v>0.62</v>
      </c>
      <c r="G185" s="253">
        <v>0</v>
      </c>
      <c r="H185" s="254">
        <v>0.170253271368624</v>
      </c>
      <c r="I185" s="100">
        <v>0</v>
      </c>
      <c r="J185" s="100">
        <v>0</v>
      </c>
      <c r="K185" s="34"/>
      <c r="M185" s="34"/>
      <c r="O185" t="s">
        <v>285</v>
      </c>
      <c r="Q185" s="34"/>
    </row>
    <row r="186" spans="1:17" ht="12.75">
      <c r="A186" s="14"/>
      <c r="B186" s="32"/>
      <c r="C186" s="37">
        <v>311.15</v>
      </c>
      <c r="D186" s="34">
        <v>7.11</v>
      </c>
      <c r="E186" s="34">
        <v>0.25</v>
      </c>
      <c r="F186" s="34">
        <v>0.62</v>
      </c>
      <c r="G186" s="253">
        <v>0</v>
      </c>
      <c r="H186" s="254">
        <v>0.169506063192199</v>
      </c>
      <c r="I186" s="100">
        <v>0</v>
      </c>
      <c r="J186" s="100">
        <v>0</v>
      </c>
      <c r="K186" s="34"/>
      <c r="M186" s="34"/>
      <c r="O186" s="26" t="s">
        <v>504</v>
      </c>
      <c r="Q186" s="34"/>
    </row>
    <row r="187" spans="1:17" ht="12.75">
      <c r="A187" s="14"/>
      <c r="B187" s="32"/>
      <c r="C187" s="37">
        <v>311.15</v>
      </c>
      <c r="D187" s="34">
        <v>6.93</v>
      </c>
      <c r="E187" s="34">
        <v>0.25</v>
      </c>
      <c r="F187" s="34">
        <v>0.45</v>
      </c>
      <c r="G187" s="253">
        <v>0</v>
      </c>
      <c r="H187" s="254">
        <v>0.174285645296689</v>
      </c>
      <c r="I187" s="100">
        <v>0</v>
      </c>
      <c r="J187" s="100">
        <v>0</v>
      </c>
      <c r="K187" s="34"/>
      <c r="M187" s="34"/>
      <c r="O187" t="s">
        <v>444</v>
      </c>
      <c r="Q187" s="34"/>
    </row>
    <row r="188" spans="1:17" ht="12.75">
      <c r="A188" s="14"/>
      <c r="B188" s="32"/>
      <c r="C188" s="37">
        <v>311.15</v>
      </c>
      <c r="D188" s="34">
        <v>6.92</v>
      </c>
      <c r="E188" s="34">
        <v>0.25</v>
      </c>
      <c r="F188" s="34">
        <v>0.43</v>
      </c>
      <c r="G188" s="253">
        <v>0</v>
      </c>
      <c r="H188" s="254">
        <v>0.174912330204945</v>
      </c>
      <c r="I188" s="100">
        <v>0</v>
      </c>
      <c r="J188" s="100">
        <v>0</v>
      </c>
      <c r="K188" s="34"/>
      <c r="M188" s="34"/>
      <c r="Q188" s="34"/>
    </row>
    <row r="189" spans="1:17" ht="12.75">
      <c r="A189" s="14"/>
      <c r="B189" s="32"/>
      <c r="C189" s="37">
        <v>311.15</v>
      </c>
      <c r="D189" s="34">
        <v>6.92</v>
      </c>
      <c r="E189" s="34">
        <v>0.25</v>
      </c>
      <c r="F189" s="34">
        <v>0.44</v>
      </c>
      <c r="G189" s="253">
        <v>0</v>
      </c>
      <c r="H189" s="254">
        <v>0.174638134248742</v>
      </c>
      <c r="I189" s="100">
        <v>0</v>
      </c>
      <c r="J189" s="100">
        <v>0</v>
      </c>
      <c r="K189" s="34"/>
      <c r="M189" s="34"/>
      <c r="Q189" s="34"/>
    </row>
    <row r="190" spans="1:17" ht="12.75">
      <c r="A190" s="9"/>
      <c r="B190" s="10"/>
      <c r="C190" s="51">
        <v>311.15</v>
      </c>
      <c r="D190" s="7">
        <v>6.87</v>
      </c>
      <c r="E190" s="7">
        <v>0.25</v>
      </c>
      <c r="F190" s="7">
        <v>0.41</v>
      </c>
      <c r="G190" s="253">
        <v>0</v>
      </c>
      <c r="H190" s="255">
        <v>0.211138879165543</v>
      </c>
      <c r="I190" s="132">
        <v>0</v>
      </c>
      <c r="J190" s="132">
        <v>0</v>
      </c>
      <c r="K190" s="7"/>
      <c r="L190" s="26"/>
      <c r="M190" s="7"/>
      <c r="N190" s="26"/>
      <c r="O190" s="26"/>
      <c r="P190" s="26"/>
      <c r="Q190" s="7"/>
    </row>
    <row r="191" spans="1:17" ht="13.5" thickBot="1">
      <c r="A191" s="39"/>
      <c r="B191" s="40"/>
      <c r="C191" s="41">
        <v>311.15</v>
      </c>
      <c r="D191" s="42">
        <v>6.52</v>
      </c>
      <c r="E191" s="42">
        <v>0.25</v>
      </c>
      <c r="F191" s="42">
        <v>0.17</v>
      </c>
      <c r="G191" s="256">
        <v>0</v>
      </c>
      <c r="H191" s="257">
        <v>0.241939819250073</v>
      </c>
      <c r="I191" s="258">
        <v>0</v>
      </c>
      <c r="J191" s="258">
        <v>0</v>
      </c>
      <c r="K191" s="42"/>
      <c r="L191" s="92"/>
      <c r="M191" s="42"/>
      <c r="N191" s="92"/>
      <c r="O191" s="92"/>
      <c r="P191" s="92"/>
      <c r="Q191" s="42"/>
    </row>
    <row r="192" spans="1:17" ht="13.5" thickTop="1">
      <c r="A192" s="9"/>
      <c r="B192" s="10"/>
      <c r="C192" s="51"/>
      <c r="D192" s="7"/>
      <c r="E192" s="7"/>
      <c r="F192" s="7"/>
      <c r="G192" s="253"/>
      <c r="H192" s="255"/>
      <c r="I192" s="132"/>
      <c r="J192" s="132"/>
      <c r="K192" s="7"/>
      <c r="L192" s="26"/>
      <c r="M192" s="7"/>
      <c r="N192" s="26"/>
      <c r="O192" s="26"/>
      <c r="P192" s="26"/>
      <c r="Q192" s="7"/>
    </row>
    <row r="193" spans="1:17" ht="12.75">
      <c r="A193" s="6">
        <v>8</v>
      </c>
      <c r="B193" s="10"/>
      <c r="C193" s="51"/>
      <c r="D193" s="7"/>
      <c r="E193" s="7"/>
      <c r="F193" s="7"/>
      <c r="G193" s="253"/>
      <c r="H193" s="255"/>
      <c r="I193" s="132"/>
      <c r="J193" s="132"/>
      <c r="K193" s="7"/>
      <c r="L193" s="26"/>
      <c r="M193" s="7"/>
      <c r="N193" s="26"/>
      <c r="O193" s="26"/>
      <c r="P193" s="26"/>
      <c r="Q193" s="7"/>
    </row>
    <row r="194" spans="1:18" s="88" customFormat="1" ht="12.75">
      <c r="A194" s="128" t="s">
        <v>175</v>
      </c>
      <c r="B194" s="53"/>
      <c r="C194" s="148"/>
      <c r="D194" s="31"/>
      <c r="E194" s="31"/>
      <c r="F194" s="31"/>
      <c r="G194" s="31"/>
      <c r="H194" s="31"/>
      <c r="I194" s="31"/>
      <c r="J194" s="31"/>
      <c r="K194" s="31"/>
      <c r="L194" s="31"/>
      <c r="M194" s="31"/>
      <c r="N194" s="31"/>
      <c r="O194" s="31"/>
      <c r="P194" s="31"/>
      <c r="Q194" s="31"/>
      <c r="R194" s="141"/>
    </row>
    <row r="195" spans="1:18" s="13" customFormat="1" ht="12.75">
      <c r="A195" s="9"/>
      <c r="B195" s="10" t="s">
        <v>6</v>
      </c>
      <c r="C195" s="11" t="s">
        <v>7</v>
      </c>
      <c r="D195" s="10" t="s">
        <v>8</v>
      </c>
      <c r="E195" s="10" t="s">
        <v>377</v>
      </c>
      <c r="F195" s="10" t="s">
        <v>376</v>
      </c>
      <c r="G195" s="10" t="s">
        <v>9</v>
      </c>
      <c r="H195" s="10" t="s">
        <v>10</v>
      </c>
      <c r="I195" s="10" t="s">
        <v>11</v>
      </c>
      <c r="J195" s="10" t="s">
        <v>12</v>
      </c>
      <c r="K195" s="10" t="s">
        <v>13</v>
      </c>
      <c r="L195" s="10" t="s">
        <v>17</v>
      </c>
      <c r="M195" s="10" t="s">
        <v>14</v>
      </c>
      <c r="N195" s="10" t="s">
        <v>18</v>
      </c>
      <c r="O195" s="10" t="s">
        <v>16</v>
      </c>
      <c r="P195" s="10" t="s">
        <v>15</v>
      </c>
      <c r="Q195" s="53" t="s">
        <v>44</v>
      </c>
      <c r="R195" s="53"/>
    </row>
    <row r="196" spans="1:19" ht="12.75">
      <c r="A196" s="14"/>
      <c r="B196" s="10">
        <v>1</v>
      </c>
      <c r="C196" s="37">
        <v>311.15</v>
      </c>
      <c r="D196" s="34">
        <v>6.88</v>
      </c>
      <c r="E196" s="116">
        <v>0.250780141175459</v>
      </c>
      <c r="F196" s="116">
        <v>29.4786894615182</v>
      </c>
      <c r="G196" s="205">
        <v>0.00028298184371752815</v>
      </c>
      <c r="H196" s="205">
        <v>0.22579220047227308</v>
      </c>
      <c r="I196" s="57">
        <v>0</v>
      </c>
      <c r="J196" s="57">
        <v>0</v>
      </c>
      <c r="K196" s="34" t="s">
        <v>283</v>
      </c>
      <c r="L196" s="34" t="s">
        <v>21</v>
      </c>
      <c r="M196" s="34" t="s">
        <v>20</v>
      </c>
      <c r="N196" s="34" t="s">
        <v>103</v>
      </c>
      <c r="O196" s="36" t="s">
        <v>105</v>
      </c>
      <c r="P196" s="210" t="s">
        <v>226</v>
      </c>
      <c r="Q196" s="63">
        <v>11</v>
      </c>
      <c r="S196" s="34"/>
    </row>
    <row r="197" spans="1:19" ht="12.75">
      <c r="A197" s="14"/>
      <c r="B197" s="32"/>
      <c r="C197" s="37">
        <v>311.15</v>
      </c>
      <c r="D197" s="34">
        <v>6.89</v>
      </c>
      <c r="E197" s="116">
        <v>0.251187733238841</v>
      </c>
      <c r="F197" s="116">
        <v>42.7503030369625</v>
      </c>
      <c r="G197" s="205">
        <v>0.0002813200430573988</v>
      </c>
      <c r="H197" s="205">
        <v>0.2254977753214439</v>
      </c>
      <c r="I197" s="57">
        <v>0</v>
      </c>
      <c r="J197" s="57">
        <v>0</v>
      </c>
      <c r="K197" s="34" t="s">
        <v>183</v>
      </c>
      <c r="L197" s="34"/>
      <c r="M197" s="34"/>
      <c r="N197" s="34" t="s">
        <v>104</v>
      </c>
      <c r="O197" s="308" t="s">
        <v>106</v>
      </c>
      <c r="P197" s="34"/>
      <c r="S197" s="34"/>
    </row>
    <row r="198" spans="1:19" ht="12.75">
      <c r="A198" s="14"/>
      <c r="B198" s="32"/>
      <c r="C198" s="37">
        <v>311.15</v>
      </c>
      <c r="D198" s="34">
        <v>6.89</v>
      </c>
      <c r="E198" s="116">
        <v>0.251562390224167</v>
      </c>
      <c r="F198" s="116">
        <v>40.7321494880775</v>
      </c>
      <c r="G198" s="205">
        <v>0.00028012665600692614</v>
      </c>
      <c r="H198" s="205">
        <v>0.225291517046115</v>
      </c>
      <c r="I198" s="57">
        <v>0</v>
      </c>
      <c r="J198" s="57">
        <v>0</v>
      </c>
      <c r="K198" s="36" t="s">
        <v>184</v>
      </c>
      <c r="L198" s="34"/>
      <c r="M198" s="34"/>
      <c r="N198" s="34" t="s">
        <v>176</v>
      </c>
      <c r="O198" s="36" t="s">
        <v>107</v>
      </c>
      <c r="P198" s="34"/>
      <c r="S198" s="34"/>
    </row>
    <row r="199" spans="1:19" ht="12.75">
      <c r="A199" s="14"/>
      <c r="B199" s="32"/>
      <c r="C199" s="37">
        <v>311.15</v>
      </c>
      <c r="D199" s="34">
        <v>6.89</v>
      </c>
      <c r="E199" s="116">
        <v>0.251188206135539</v>
      </c>
      <c r="F199" s="116">
        <v>38.3026363831935</v>
      </c>
      <c r="G199" s="205">
        <v>0.00028132004401105494</v>
      </c>
      <c r="H199" s="205">
        <v>0.22549778096107448</v>
      </c>
      <c r="I199" s="57">
        <v>0</v>
      </c>
      <c r="J199" s="57">
        <v>0</v>
      </c>
      <c r="K199" s="34"/>
      <c r="L199" s="34"/>
      <c r="M199" s="34"/>
      <c r="N199" s="34" t="s">
        <v>177</v>
      </c>
      <c r="O199" s="36" t="s">
        <v>108</v>
      </c>
      <c r="P199" s="34"/>
      <c r="S199" s="34"/>
    </row>
    <row r="200" spans="1:19" ht="12.75">
      <c r="A200" s="14"/>
      <c r="B200" s="32"/>
      <c r="C200" s="37">
        <v>311.15</v>
      </c>
      <c r="D200" s="34">
        <v>6.91</v>
      </c>
      <c r="E200" s="116">
        <v>0.250946409025701</v>
      </c>
      <c r="F200" s="116">
        <v>45.0164950418441</v>
      </c>
      <c r="G200" s="205">
        <v>0.00028361664655055847</v>
      </c>
      <c r="H200" s="205">
        <v>0.2258557438157426</v>
      </c>
      <c r="I200" s="57">
        <v>0</v>
      </c>
      <c r="J200" s="57">
        <v>0</v>
      </c>
      <c r="K200" s="34"/>
      <c r="L200" s="34"/>
      <c r="M200" s="34"/>
      <c r="O200" s="34" t="s">
        <v>178</v>
      </c>
      <c r="P200" s="34"/>
      <c r="S200" s="34"/>
    </row>
    <row r="201" spans="1:19" ht="12.75">
      <c r="A201" s="14"/>
      <c r="B201" s="32"/>
      <c r="C201" s="37">
        <v>311.15</v>
      </c>
      <c r="D201" s="34">
        <v>6.92</v>
      </c>
      <c r="E201" s="116">
        <v>0.250949577439114</v>
      </c>
      <c r="F201" s="116">
        <v>34.6243101547813</v>
      </c>
      <c r="G201" s="205">
        <v>0.00028342266762304785</v>
      </c>
      <c r="H201" s="205">
        <v>0.22585137923368076</v>
      </c>
      <c r="I201" s="57">
        <v>0</v>
      </c>
      <c r="J201" s="57">
        <v>0</v>
      </c>
      <c r="K201" s="34"/>
      <c r="L201" s="34"/>
      <c r="M201" s="34"/>
      <c r="N201" s="34"/>
      <c r="O201" s="34"/>
      <c r="P201" s="34"/>
      <c r="S201" s="34"/>
    </row>
    <row r="202" spans="1:19" ht="12.75">
      <c r="A202" s="14"/>
      <c r="B202" s="32"/>
      <c r="C202" s="37">
        <v>311.15</v>
      </c>
      <c r="D202" s="34">
        <v>6.92</v>
      </c>
      <c r="E202" s="116">
        <v>0.250950827185538</v>
      </c>
      <c r="F202" s="116">
        <v>38.0777435589522</v>
      </c>
      <c r="G202" s="205">
        <v>0.00028342267027653</v>
      </c>
      <c r="H202" s="205">
        <v>0.22585139495817308</v>
      </c>
      <c r="I202" s="57">
        <v>0</v>
      </c>
      <c r="J202" s="57">
        <v>0</v>
      </c>
      <c r="K202" s="34"/>
      <c r="L202" s="34"/>
      <c r="M202" s="34"/>
      <c r="N202" s="34"/>
      <c r="O202" s="36" t="s">
        <v>109</v>
      </c>
      <c r="P202" s="34"/>
      <c r="S202" s="34"/>
    </row>
    <row r="203" spans="1:19" ht="12.75">
      <c r="A203" s="14"/>
      <c r="B203" s="32"/>
      <c r="C203" s="37">
        <v>311.15</v>
      </c>
      <c r="D203" s="34">
        <v>6.94</v>
      </c>
      <c r="E203" s="116">
        <v>0.253660016174843</v>
      </c>
      <c r="F203" s="116">
        <v>41.2137243905148</v>
      </c>
      <c r="G203" s="205">
        <v>0.0002731499236562174</v>
      </c>
      <c r="H203" s="205">
        <v>0.2238666931101082</v>
      </c>
      <c r="I203" s="57">
        <v>0</v>
      </c>
      <c r="J203" s="57">
        <v>0</v>
      </c>
      <c r="K203" s="34"/>
      <c r="L203" s="34"/>
      <c r="M203" s="34"/>
      <c r="N203" s="34"/>
      <c r="O203" s="34"/>
      <c r="P203" s="34"/>
      <c r="S203" s="34"/>
    </row>
    <row r="204" spans="1:19" ht="12.75">
      <c r="A204" s="14"/>
      <c r="B204" s="32"/>
      <c r="C204" s="37">
        <v>311.15</v>
      </c>
      <c r="D204" s="34">
        <v>6.97</v>
      </c>
      <c r="E204" s="116">
        <v>0.252733557544943</v>
      </c>
      <c r="F204" s="116">
        <v>67.5527780188834</v>
      </c>
      <c r="G204" s="205">
        <v>0.0002768936450964197</v>
      </c>
      <c r="H204" s="205">
        <v>0.22452776793021567</v>
      </c>
      <c r="I204" s="57">
        <v>0</v>
      </c>
      <c r="J204" s="57">
        <v>0</v>
      </c>
      <c r="K204" s="34"/>
      <c r="L204" s="34"/>
      <c r="M204" s="34"/>
      <c r="N204" s="34"/>
      <c r="O204" s="34"/>
      <c r="P204" s="34"/>
      <c r="S204" s="34"/>
    </row>
    <row r="205" spans="1:19" ht="12.75">
      <c r="A205" s="14"/>
      <c r="B205" s="32"/>
      <c r="C205" s="37">
        <v>311.15</v>
      </c>
      <c r="D205" s="34">
        <v>6.98</v>
      </c>
      <c r="E205" s="116">
        <v>0.252319614421282</v>
      </c>
      <c r="F205" s="116">
        <v>61.4421601847637</v>
      </c>
      <c r="G205" s="205">
        <v>0.00027853150860374006</v>
      </c>
      <c r="H205" s="205">
        <v>0.224828155022171</v>
      </c>
      <c r="I205" s="57">
        <v>0</v>
      </c>
      <c r="J205" s="57">
        <v>0</v>
      </c>
      <c r="K205" s="34"/>
      <c r="L205" s="34"/>
      <c r="M205" s="34"/>
      <c r="N205" s="34"/>
      <c r="O205" s="34"/>
      <c r="P205" s="34"/>
      <c r="S205" s="34"/>
    </row>
    <row r="206" spans="1:19" ht="12.75">
      <c r="A206" s="14"/>
      <c r="B206" s="32"/>
      <c r="C206" s="37">
        <v>311.15</v>
      </c>
      <c r="D206" s="34">
        <v>6.98</v>
      </c>
      <c r="E206" s="116">
        <v>0.251493144941333</v>
      </c>
      <c r="F206" s="116">
        <v>63.7479798764268</v>
      </c>
      <c r="G206" s="205">
        <v>0.00028185511946642386</v>
      </c>
      <c r="H206" s="205">
        <v>0.22542602896231057</v>
      </c>
      <c r="I206" s="57">
        <v>0</v>
      </c>
      <c r="J206" s="57">
        <v>0</v>
      </c>
      <c r="K206" s="34"/>
      <c r="L206" s="34"/>
      <c r="M206" s="34"/>
      <c r="N206" s="34"/>
      <c r="O206" s="34"/>
      <c r="P206" s="34"/>
      <c r="S206" s="34"/>
    </row>
    <row r="207" spans="1:19" ht="12.75">
      <c r="A207" s="14"/>
      <c r="B207" s="32"/>
      <c r="C207" s="37">
        <v>311.15</v>
      </c>
      <c r="D207" s="34">
        <v>6.98</v>
      </c>
      <c r="E207" s="116">
        <v>0.251708581001103</v>
      </c>
      <c r="F207" s="116">
        <v>61.9741788134527</v>
      </c>
      <c r="G207" s="205">
        <v>0.0003011620853753357</v>
      </c>
      <c r="H207" s="205">
        <v>0.2252952491682669</v>
      </c>
      <c r="I207" s="57">
        <v>0</v>
      </c>
      <c r="J207" s="57">
        <v>0</v>
      </c>
      <c r="K207" s="34"/>
      <c r="L207" s="34"/>
      <c r="M207" s="34"/>
      <c r="N207" s="34"/>
      <c r="O207" s="34"/>
      <c r="P207" s="34"/>
      <c r="S207" s="34"/>
    </row>
    <row r="208" spans="1:19" ht="12.75">
      <c r="A208" s="14"/>
      <c r="B208" s="32"/>
      <c r="C208" s="37">
        <v>311.15</v>
      </c>
      <c r="D208" s="34">
        <v>6.98</v>
      </c>
      <c r="E208" s="116">
        <v>0.250890943572785</v>
      </c>
      <c r="F208" s="116">
        <v>53.9157467054559</v>
      </c>
      <c r="G208" s="205">
        <v>0.00030481053784472864</v>
      </c>
      <c r="H208" s="205">
        <v>0.22588335635696113</v>
      </c>
      <c r="I208" s="57">
        <v>0</v>
      </c>
      <c r="J208" s="57">
        <v>0</v>
      </c>
      <c r="K208" s="34"/>
      <c r="L208" s="34"/>
      <c r="M208" s="34"/>
      <c r="N208" s="34"/>
      <c r="O208" s="34"/>
      <c r="P208" s="34"/>
      <c r="S208" s="34"/>
    </row>
    <row r="209" spans="1:19" ht="12.75">
      <c r="A209" s="14"/>
      <c r="B209" s="32"/>
      <c r="C209" s="37">
        <v>311.15</v>
      </c>
      <c r="D209" s="34">
        <v>6.99</v>
      </c>
      <c r="E209" s="116">
        <v>0.250891315846356</v>
      </c>
      <c r="F209" s="116">
        <v>57.0736383829705</v>
      </c>
      <c r="G209" s="205">
        <v>0.0003049151832999118</v>
      </c>
      <c r="H209" s="205">
        <v>0.22588469736198813</v>
      </c>
      <c r="I209" s="57">
        <v>0</v>
      </c>
      <c r="J209" s="57">
        <v>0</v>
      </c>
      <c r="K209" s="34"/>
      <c r="L209" s="34"/>
      <c r="M209" s="34"/>
      <c r="N209" s="34"/>
      <c r="O209" s="34"/>
      <c r="P209" s="34"/>
      <c r="S209" s="34"/>
    </row>
    <row r="210" spans="1:19" ht="12.75">
      <c r="A210" s="14"/>
      <c r="B210" s="32"/>
      <c r="C210" s="37">
        <v>311.15</v>
      </c>
      <c r="D210" s="34">
        <v>6.99</v>
      </c>
      <c r="E210" s="116">
        <v>0.250205058666554</v>
      </c>
      <c r="F210" s="116">
        <v>66.5784591051495</v>
      </c>
      <c r="G210" s="205">
        <v>0.000307795224126559</v>
      </c>
      <c r="H210" s="205">
        <v>0.22632895925508975</v>
      </c>
      <c r="I210" s="57">
        <v>0</v>
      </c>
      <c r="J210" s="57">
        <v>0</v>
      </c>
      <c r="K210" s="34"/>
      <c r="L210" s="34"/>
      <c r="M210" s="34"/>
      <c r="N210" s="34"/>
      <c r="O210" s="34"/>
      <c r="P210" s="34"/>
      <c r="S210" s="34"/>
    </row>
    <row r="211" spans="1:19" ht="12.75">
      <c r="A211" s="14"/>
      <c r="B211" s="32"/>
      <c r="C211" s="37">
        <v>311.15</v>
      </c>
      <c r="D211" s="34">
        <v>6.99</v>
      </c>
      <c r="E211" s="116">
        <v>0.233397791025899</v>
      </c>
      <c r="F211" s="116">
        <v>54.4952883649438</v>
      </c>
      <c r="G211" s="205">
        <v>0.00035623429304850504</v>
      </c>
      <c r="H211" s="205">
        <v>0.23532665868017585</v>
      </c>
      <c r="I211" s="57">
        <v>0</v>
      </c>
      <c r="J211" s="57">
        <v>0</v>
      </c>
      <c r="K211" s="34"/>
      <c r="L211" s="34"/>
      <c r="M211" s="34"/>
      <c r="N211" s="34"/>
      <c r="O211" s="34"/>
      <c r="P211" s="34"/>
      <c r="S211" s="34"/>
    </row>
    <row r="212" spans="1:19" ht="12.75">
      <c r="A212" s="14"/>
      <c r="B212" s="32"/>
      <c r="C212" s="37">
        <v>311.15</v>
      </c>
      <c r="D212" s="34">
        <v>6.99</v>
      </c>
      <c r="E212" s="116">
        <v>0.233188987640099</v>
      </c>
      <c r="F212" s="116">
        <v>53.1110340680611</v>
      </c>
      <c r="G212" s="205">
        <v>0.0003575920144065772</v>
      </c>
      <c r="H212" s="205">
        <v>0.23547122138154483</v>
      </c>
      <c r="I212" s="57">
        <v>0</v>
      </c>
      <c r="J212" s="57">
        <v>0</v>
      </c>
      <c r="K212" s="34"/>
      <c r="L212" s="34"/>
      <c r="M212" s="34"/>
      <c r="N212" s="34"/>
      <c r="O212" s="34"/>
      <c r="P212" s="34"/>
      <c r="S212" s="34"/>
    </row>
    <row r="213" spans="1:19" ht="12.75">
      <c r="A213" s="14"/>
      <c r="B213" s="32"/>
      <c r="C213" s="37">
        <v>311.15</v>
      </c>
      <c r="D213" s="34">
        <v>7</v>
      </c>
      <c r="E213" s="116">
        <v>0.244794840705616</v>
      </c>
      <c r="F213" s="116">
        <v>56.6508706912448</v>
      </c>
      <c r="G213" s="205">
        <v>0.0003188112128148613</v>
      </c>
      <c r="H213" s="205">
        <v>0.22934247478240807</v>
      </c>
      <c r="I213" s="57">
        <v>0</v>
      </c>
      <c r="J213" s="57">
        <v>0</v>
      </c>
      <c r="K213" s="34"/>
      <c r="L213" s="34"/>
      <c r="M213" s="34"/>
      <c r="N213" s="34"/>
      <c r="O213" s="34"/>
      <c r="P213" s="34"/>
      <c r="S213" s="34"/>
    </row>
    <row r="214" spans="1:19" ht="12.75">
      <c r="A214" s="14"/>
      <c r="B214" s="32"/>
      <c r="C214" s="37">
        <v>311.15</v>
      </c>
      <c r="D214" s="34">
        <v>7</v>
      </c>
      <c r="E214" s="116">
        <v>0.246863522899485</v>
      </c>
      <c r="F214" s="116">
        <v>55.5041719527606</v>
      </c>
      <c r="G214" s="205">
        <v>0.0003098267553720903</v>
      </c>
      <c r="H214" s="205">
        <v>0.2280310095364514</v>
      </c>
      <c r="I214" s="57">
        <v>0</v>
      </c>
      <c r="J214" s="57">
        <v>0</v>
      </c>
      <c r="K214" s="34"/>
      <c r="L214" s="34"/>
      <c r="M214" s="34"/>
      <c r="N214" s="34"/>
      <c r="O214" s="34"/>
      <c r="P214" s="34"/>
      <c r="S214" s="34"/>
    </row>
    <row r="215" spans="1:19" ht="12.75">
      <c r="A215" s="14"/>
      <c r="B215" s="32"/>
      <c r="C215" s="37">
        <v>311.15</v>
      </c>
      <c r="D215" s="34">
        <v>7</v>
      </c>
      <c r="E215" s="116">
        <v>0.244428932500936</v>
      </c>
      <c r="F215" s="116">
        <v>56.0523613053804</v>
      </c>
      <c r="G215" s="205">
        <v>0.000321232031128085</v>
      </c>
      <c r="H215" s="205">
        <v>0.22967301470218765</v>
      </c>
      <c r="I215" s="57">
        <v>0</v>
      </c>
      <c r="J215" s="57">
        <v>0</v>
      </c>
      <c r="K215" s="34"/>
      <c r="L215" s="34"/>
      <c r="M215" s="34"/>
      <c r="N215" s="34"/>
      <c r="O215" s="34"/>
      <c r="P215" s="34"/>
      <c r="S215" s="34"/>
    </row>
    <row r="216" spans="1:19" ht="12.75">
      <c r="A216" s="14"/>
      <c r="B216" s="32"/>
      <c r="C216" s="37">
        <v>311.15</v>
      </c>
      <c r="D216" s="34">
        <v>7</v>
      </c>
      <c r="E216" s="116">
        <v>0.244404513573025</v>
      </c>
      <c r="F216" s="116">
        <v>66.1017636938954</v>
      </c>
      <c r="G216" s="205">
        <v>0.0003214683240289724</v>
      </c>
      <c r="H216" s="205">
        <v>0.2296857445462445</v>
      </c>
      <c r="I216" s="57">
        <v>0</v>
      </c>
      <c r="J216" s="57">
        <v>0</v>
      </c>
      <c r="K216" s="34"/>
      <c r="L216" s="34"/>
      <c r="M216" s="34"/>
      <c r="N216" s="34"/>
      <c r="O216" s="34"/>
      <c r="P216" s="34"/>
      <c r="S216" s="34"/>
    </row>
    <row r="217" spans="1:19" ht="12.75">
      <c r="A217" s="14"/>
      <c r="B217" s="32"/>
      <c r="C217" s="37">
        <v>311.15</v>
      </c>
      <c r="D217" s="34">
        <v>7.01</v>
      </c>
      <c r="E217" s="116">
        <v>0.244372247011701</v>
      </c>
      <c r="F217" s="116">
        <v>53.6938870654594</v>
      </c>
      <c r="G217" s="205">
        <v>0.00032177249207810754</v>
      </c>
      <c r="H217" s="205">
        <v>0.2297021086763326</v>
      </c>
      <c r="I217" s="57">
        <v>0</v>
      </c>
      <c r="J217" s="57">
        <v>0</v>
      </c>
      <c r="K217" s="34"/>
      <c r="L217" s="34"/>
      <c r="M217" s="34"/>
      <c r="N217" s="34"/>
      <c r="O217" s="34"/>
      <c r="P217" s="34"/>
      <c r="S217" s="34"/>
    </row>
    <row r="218" spans="1:19" ht="12.75">
      <c r="A218" s="14"/>
      <c r="B218" s="32"/>
      <c r="C218" s="37">
        <v>311.15</v>
      </c>
      <c r="D218" s="34">
        <v>7.01</v>
      </c>
      <c r="E218" s="116">
        <v>0.243145999280156</v>
      </c>
      <c r="F218" s="116">
        <v>89.1418751068778</v>
      </c>
      <c r="G218" s="205">
        <v>0.0003272837499888833</v>
      </c>
      <c r="H218" s="205">
        <v>0.23030377629945356</v>
      </c>
      <c r="I218" s="57">
        <v>0</v>
      </c>
      <c r="J218" s="57">
        <v>0</v>
      </c>
      <c r="K218" s="34"/>
      <c r="L218" s="34"/>
      <c r="M218" s="34"/>
      <c r="N218" s="34"/>
      <c r="O218" s="34"/>
      <c r="P218" s="34"/>
      <c r="S218" s="34"/>
    </row>
    <row r="219" spans="1:19" ht="12.75">
      <c r="A219" s="14"/>
      <c r="B219" s="32"/>
      <c r="C219" s="37">
        <v>311.15</v>
      </c>
      <c r="D219" s="7">
        <v>7.02</v>
      </c>
      <c r="E219" s="117">
        <v>0.243984026825232</v>
      </c>
      <c r="F219" s="117">
        <v>68.1702317570418</v>
      </c>
      <c r="G219" s="205">
        <v>0.0003217476096330944</v>
      </c>
      <c r="H219" s="205">
        <v>0.22958471455371568</v>
      </c>
      <c r="I219" s="57">
        <v>0</v>
      </c>
      <c r="J219" s="57">
        <v>0</v>
      </c>
      <c r="K219" s="34"/>
      <c r="L219" s="34"/>
      <c r="M219" s="34"/>
      <c r="N219" s="34"/>
      <c r="O219" s="34"/>
      <c r="P219" s="34"/>
      <c r="S219" s="34"/>
    </row>
    <row r="220" spans="1:19" ht="12.75">
      <c r="A220" s="9"/>
      <c r="B220" s="18"/>
      <c r="C220" s="58">
        <v>311.15</v>
      </c>
      <c r="D220" s="20">
        <v>7.02</v>
      </c>
      <c r="E220" s="251">
        <v>0.244012675127243</v>
      </c>
      <c r="F220" s="251">
        <v>88.492783783284</v>
      </c>
      <c r="G220" s="207">
        <v>0.00032147568765594433</v>
      </c>
      <c r="H220" s="207">
        <v>0.22957011133076302</v>
      </c>
      <c r="I220" s="73">
        <v>0</v>
      </c>
      <c r="J220" s="73">
        <v>0</v>
      </c>
      <c r="K220" s="20"/>
      <c r="L220" s="20"/>
      <c r="M220" s="20"/>
      <c r="N220" s="20"/>
      <c r="O220" s="20"/>
      <c r="P220" s="20"/>
      <c r="Q220" s="31"/>
      <c r="S220" s="34"/>
    </row>
    <row r="221" spans="1:18" s="13" customFormat="1" ht="12.75">
      <c r="A221" s="9"/>
      <c r="B221" s="10">
        <v>2</v>
      </c>
      <c r="C221" s="239">
        <v>311.15</v>
      </c>
      <c r="D221" s="51">
        <v>6.8996294548824375</v>
      </c>
      <c r="E221" s="155">
        <v>0.25</v>
      </c>
      <c r="F221" s="49">
        <v>1661.1985547572574</v>
      </c>
      <c r="G221" s="240">
        <v>0.00121</v>
      </c>
      <c r="H221" s="38">
        <v>0.2265307442679</v>
      </c>
      <c r="I221" s="155">
        <v>0</v>
      </c>
      <c r="J221" s="155">
        <v>0</v>
      </c>
      <c r="K221" s="241" t="s">
        <v>344</v>
      </c>
      <c r="L221" s="34" t="s">
        <v>339</v>
      </c>
      <c r="M221" s="155" t="s">
        <v>20</v>
      </c>
      <c r="N221" s="34" t="s">
        <v>103</v>
      </c>
      <c r="O221" t="s">
        <v>495</v>
      </c>
      <c r="P221" s="215" t="s">
        <v>496</v>
      </c>
      <c r="Q221" s="53"/>
      <c r="R221" s="53"/>
    </row>
    <row r="222" spans="1:18" s="13" customFormat="1" ht="12.75">
      <c r="A222" s="9"/>
      <c r="B222" s="10"/>
      <c r="C222" s="242">
        <v>311.15</v>
      </c>
      <c r="D222" s="58">
        <v>7.012780770091995</v>
      </c>
      <c r="E222" s="201">
        <v>0.25</v>
      </c>
      <c r="F222" s="50">
        <v>2872.728040462684</v>
      </c>
      <c r="G222" s="243">
        <v>0.00121</v>
      </c>
      <c r="H222" s="157">
        <v>0.225071669175607</v>
      </c>
      <c r="I222" s="155">
        <v>0</v>
      </c>
      <c r="J222" s="155">
        <v>0</v>
      </c>
      <c r="K222" s="155"/>
      <c r="L222" s="34" t="s">
        <v>497</v>
      </c>
      <c r="M222" s="155"/>
      <c r="N222" s="34" t="s">
        <v>104</v>
      </c>
      <c r="O222" t="s">
        <v>498</v>
      </c>
      <c r="P222" s="10"/>
      <c r="Q222" s="53"/>
      <c r="R222" s="53"/>
    </row>
    <row r="223" spans="1:18" s="13" customFormat="1" ht="12.75">
      <c r="A223" s="9"/>
      <c r="B223" s="10"/>
      <c r="C223" s="239">
        <v>311.15</v>
      </c>
      <c r="D223" s="37">
        <v>7.076755981369724</v>
      </c>
      <c r="E223" s="155">
        <v>0.25</v>
      </c>
      <c r="F223" s="46">
        <v>2331.453417253652</v>
      </c>
      <c r="G223" s="244">
        <v>0.00122</v>
      </c>
      <c r="H223" s="38">
        <v>0.224732460179931</v>
      </c>
      <c r="I223" s="155">
        <v>0</v>
      </c>
      <c r="J223" s="155">
        <v>0</v>
      </c>
      <c r="K223" s="155"/>
      <c r="L223" s="155"/>
      <c r="M223" s="155"/>
      <c r="N223" s="34" t="s">
        <v>176</v>
      </c>
      <c r="O223" t="s">
        <v>499</v>
      </c>
      <c r="P223" s="10"/>
      <c r="Q223" s="53"/>
      <c r="R223" s="53"/>
    </row>
    <row r="224" spans="1:18" s="13" customFormat="1" ht="12.75">
      <c r="A224" s="9"/>
      <c r="B224" s="10"/>
      <c r="C224" s="239">
        <v>311.15</v>
      </c>
      <c r="D224" s="37">
        <v>6.962573502059376</v>
      </c>
      <c r="E224" s="155">
        <v>0.25</v>
      </c>
      <c r="F224" s="46">
        <v>1462.4290999099237</v>
      </c>
      <c r="G224" s="244">
        <v>0.00117</v>
      </c>
      <c r="H224" s="38">
        <v>0.237603495307689</v>
      </c>
      <c r="I224" s="155">
        <v>0</v>
      </c>
      <c r="J224" s="155">
        <v>0</v>
      </c>
      <c r="K224" s="155"/>
      <c r="L224" s="155"/>
      <c r="M224" s="155"/>
      <c r="N224" s="34" t="s">
        <v>177</v>
      </c>
      <c r="O224" s="241" t="s">
        <v>444</v>
      </c>
      <c r="P224" s="10"/>
      <c r="Q224" s="53"/>
      <c r="R224" s="53"/>
    </row>
    <row r="225" spans="1:18" s="13" customFormat="1" ht="12.75">
      <c r="A225" s="9"/>
      <c r="B225" s="10"/>
      <c r="C225" s="239">
        <v>311.15</v>
      </c>
      <c r="D225" s="51">
        <v>6.939302159646388</v>
      </c>
      <c r="E225" s="155">
        <v>0.25</v>
      </c>
      <c r="F225" s="49">
        <v>1457.7691811734362</v>
      </c>
      <c r="G225" s="240">
        <v>0.00126</v>
      </c>
      <c r="H225" s="17">
        <v>0.237554272068497</v>
      </c>
      <c r="I225" s="155">
        <v>0</v>
      </c>
      <c r="J225" s="155">
        <v>0</v>
      </c>
      <c r="K225" s="155"/>
      <c r="L225" s="155"/>
      <c r="M225" s="155"/>
      <c r="N225" s="155"/>
      <c r="O225" s="10"/>
      <c r="P225" s="10"/>
      <c r="Q225" s="53"/>
      <c r="R225" s="53"/>
    </row>
    <row r="226" spans="1:18" s="13" customFormat="1" ht="12.75">
      <c r="A226" s="9"/>
      <c r="B226" s="10"/>
      <c r="C226" s="242">
        <v>311.15</v>
      </c>
      <c r="D226" s="58">
        <v>6.958607314841775</v>
      </c>
      <c r="E226" s="201">
        <v>0.25</v>
      </c>
      <c r="F226" s="50">
        <v>1774.2590758733083</v>
      </c>
      <c r="G226" s="243">
        <v>0.00124</v>
      </c>
      <c r="H226" s="157">
        <v>0.237968737365044</v>
      </c>
      <c r="I226" s="155">
        <v>0</v>
      </c>
      <c r="J226" s="155">
        <v>0</v>
      </c>
      <c r="K226" s="155"/>
      <c r="L226" s="155"/>
      <c r="M226" s="155"/>
      <c r="N226" s="34"/>
      <c r="O226" s="10"/>
      <c r="P226" s="10"/>
      <c r="Q226" s="53"/>
      <c r="R226" s="53"/>
    </row>
    <row r="227" spans="1:18" s="13" customFormat="1" ht="12.75">
      <c r="A227" s="9"/>
      <c r="B227" s="10"/>
      <c r="C227" s="245">
        <v>311.15</v>
      </c>
      <c r="D227" s="246">
        <v>6.991399828238082</v>
      </c>
      <c r="E227" s="247">
        <v>0.25</v>
      </c>
      <c r="F227" s="248">
        <v>2630.6211083736916</v>
      </c>
      <c r="G227" s="249">
        <v>0.00114</v>
      </c>
      <c r="H227" s="250">
        <v>0.231611403111702</v>
      </c>
      <c r="I227" s="155">
        <v>0</v>
      </c>
      <c r="J227" s="155">
        <v>0</v>
      </c>
      <c r="K227" s="155"/>
      <c r="L227" s="155"/>
      <c r="M227" s="155"/>
      <c r="N227" s="155"/>
      <c r="O227" s="10"/>
      <c r="P227" s="10"/>
      <c r="Q227" s="53"/>
      <c r="R227" s="53"/>
    </row>
    <row r="228" spans="1:18" s="13" customFormat="1" ht="12.75">
      <c r="A228" s="9"/>
      <c r="B228" s="10"/>
      <c r="C228" s="242">
        <v>311.15</v>
      </c>
      <c r="D228" s="58">
        <v>6.995678626217358</v>
      </c>
      <c r="E228" s="201">
        <v>0.25</v>
      </c>
      <c r="F228" s="50">
        <v>2534.8436927026037</v>
      </c>
      <c r="G228" s="243">
        <v>0.00128</v>
      </c>
      <c r="H228" s="157">
        <v>0.231063680325394</v>
      </c>
      <c r="I228" s="155">
        <v>0</v>
      </c>
      <c r="J228" s="155">
        <v>0</v>
      </c>
      <c r="K228" s="155"/>
      <c r="L228" s="155"/>
      <c r="M228" s="155"/>
      <c r="N228" s="155"/>
      <c r="O228" s="10"/>
      <c r="P228" s="10"/>
      <c r="Q228" s="53"/>
      <c r="R228" s="53"/>
    </row>
    <row r="229" spans="1:18" s="13" customFormat="1" ht="12.75">
      <c r="A229" s="9"/>
      <c r="B229" s="10"/>
      <c r="C229" s="239">
        <v>311.15</v>
      </c>
      <c r="D229" s="51">
        <v>7.0670191780768015</v>
      </c>
      <c r="E229" s="155">
        <v>0.25</v>
      </c>
      <c r="F229" s="49">
        <v>2485.4675467546745</v>
      </c>
      <c r="G229" s="240">
        <v>0.00119</v>
      </c>
      <c r="H229" s="17">
        <v>0.230537597810682</v>
      </c>
      <c r="I229" s="155">
        <v>0</v>
      </c>
      <c r="J229" s="155">
        <v>0</v>
      </c>
      <c r="K229" s="155"/>
      <c r="L229" s="155"/>
      <c r="M229" s="155"/>
      <c r="N229" s="155"/>
      <c r="O229" s="10"/>
      <c r="P229" s="10"/>
      <c r="Q229" s="53"/>
      <c r="R229" s="53"/>
    </row>
    <row r="230" spans="1:18" s="13" customFormat="1" ht="12.75">
      <c r="A230" s="9"/>
      <c r="B230" s="10"/>
      <c r="C230" s="239">
        <v>311.15</v>
      </c>
      <c r="D230" s="51">
        <v>7.0301183562535</v>
      </c>
      <c r="E230" s="155">
        <v>0.25</v>
      </c>
      <c r="F230" s="49">
        <v>2348.894017801216</v>
      </c>
      <c r="G230" s="240">
        <v>0.00122</v>
      </c>
      <c r="H230" s="17">
        <v>0.225244539597098</v>
      </c>
      <c r="I230" s="155">
        <v>0</v>
      </c>
      <c r="J230" s="155">
        <v>0</v>
      </c>
      <c r="K230" s="155"/>
      <c r="L230" s="155"/>
      <c r="M230" s="155"/>
      <c r="N230" s="155"/>
      <c r="O230" s="10"/>
      <c r="P230" s="10"/>
      <c r="Q230" s="53"/>
      <c r="R230" s="53"/>
    </row>
    <row r="231" spans="1:18" s="13" customFormat="1" ht="12.75">
      <c r="A231" s="9"/>
      <c r="B231" s="18"/>
      <c r="C231" s="242">
        <v>311.15</v>
      </c>
      <c r="D231" s="58">
        <v>7.034798298974088</v>
      </c>
      <c r="E231" s="201">
        <v>0.25</v>
      </c>
      <c r="F231" s="50">
        <v>2396.517157576567</v>
      </c>
      <c r="G231" s="243">
        <v>0.00121</v>
      </c>
      <c r="H231" s="157">
        <v>0.225252906973915</v>
      </c>
      <c r="I231" s="201">
        <v>0</v>
      </c>
      <c r="J231" s="201">
        <v>0</v>
      </c>
      <c r="K231" s="201"/>
      <c r="L231" s="201"/>
      <c r="M231" s="201"/>
      <c r="N231" s="201"/>
      <c r="O231" s="18"/>
      <c r="P231" s="18"/>
      <c r="Q231" s="53"/>
      <c r="R231" s="53"/>
    </row>
    <row r="232" spans="1:18" s="13" customFormat="1" ht="12.75">
      <c r="A232" s="9"/>
      <c r="B232" s="10">
        <v>3</v>
      </c>
      <c r="C232" s="239">
        <v>310.15</v>
      </c>
      <c r="D232" s="155">
        <v>7</v>
      </c>
      <c r="E232" s="155">
        <v>0.25</v>
      </c>
      <c r="F232" s="267">
        <v>1930</v>
      </c>
      <c r="G232" s="268">
        <v>0.00234</v>
      </c>
      <c r="H232" s="271">
        <v>0.2287</v>
      </c>
      <c r="I232" s="155">
        <v>0</v>
      </c>
      <c r="J232" s="155">
        <v>0</v>
      </c>
      <c r="K232" s="241" t="s">
        <v>188</v>
      </c>
      <c r="L232" s="155" t="s">
        <v>21</v>
      </c>
      <c r="M232" s="155" t="s">
        <v>341</v>
      </c>
      <c r="N232" s="34" t="s">
        <v>103</v>
      </c>
      <c r="O232" t="s">
        <v>189</v>
      </c>
      <c r="P232" s="269" t="s">
        <v>190</v>
      </c>
      <c r="Q232" s="53"/>
      <c r="R232" s="53"/>
    </row>
    <row r="233" spans="1:18" s="13" customFormat="1" ht="12.75">
      <c r="A233" s="9"/>
      <c r="B233" s="10"/>
      <c r="C233" s="239">
        <v>310.15</v>
      </c>
      <c r="D233" s="155">
        <v>7</v>
      </c>
      <c r="E233" s="155">
        <v>0.25</v>
      </c>
      <c r="F233" s="267">
        <v>1540</v>
      </c>
      <c r="G233" s="268">
        <v>0.00219</v>
      </c>
      <c r="H233" s="272">
        <v>0.2287</v>
      </c>
      <c r="I233" s="155">
        <v>0</v>
      </c>
      <c r="J233" s="155">
        <v>0</v>
      </c>
      <c r="K233" s="155"/>
      <c r="L233" s="155"/>
      <c r="M233" s="155"/>
      <c r="N233" s="34" t="s">
        <v>104</v>
      </c>
      <c r="O233" t="s">
        <v>191</v>
      </c>
      <c r="P233" s="10"/>
      <c r="Q233" s="53"/>
      <c r="R233" s="53"/>
    </row>
    <row r="234" spans="1:18" s="13" customFormat="1" ht="12.75">
      <c r="A234" s="9"/>
      <c r="B234" s="10"/>
      <c r="C234" s="239">
        <v>310.15</v>
      </c>
      <c r="D234" s="155">
        <v>7</v>
      </c>
      <c r="E234" s="155">
        <v>0.25</v>
      </c>
      <c r="F234" s="267">
        <v>1310</v>
      </c>
      <c r="G234" s="268">
        <v>0.000891</v>
      </c>
      <c r="H234" s="272">
        <v>0.2287</v>
      </c>
      <c r="I234" s="155">
        <v>0</v>
      </c>
      <c r="J234" s="155">
        <v>0</v>
      </c>
      <c r="K234" s="155"/>
      <c r="L234" s="155"/>
      <c r="M234" s="155"/>
      <c r="N234" s="34" t="s">
        <v>176</v>
      </c>
      <c r="O234" t="s">
        <v>284</v>
      </c>
      <c r="P234" s="10"/>
      <c r="Q234" s="53"/>
      <c r="R234" s="53"/>
    </row>
    <row r="235" spans="1:18" s="13" customFormat="1" ht="12.75">
      <c r="A235" s="9"/>
      <c r="B235" s="10"/>
      <c r="C235" s="239">
        <v>310.15</v>
      </c>
      <c r="D235" s="155">
        <v>7</v>
      </c>
      <c r="E235" s="155">
        <v>0.25</v>
      </c>
      <c r="F235" s="267">
        <v>1130</v>
      </c>
      <c r="G235" s="268">
        <v>0.000741</v>
      </c>
      <c r="H235" s="272">
        <v>0.2287</v>
      </c>
      <c r="I235" s="155">
        <v>0</v>
      </c>
      <c r="J235" s="155">
        <v>0</v>
      </c>
      <c r="K235" s="155"/>
      <c r="L235" s="155"/>
      <c r="M235" s="155"/>
      <c r="N235" s="34" t="s">
        <v>177</v>
      </c>
      <c r="O235" s="241" t="s">
        <v>444</v>
      </c>
      <c r="P235" s="10"/>
      <c r="Q235" s="53"/>
      <c r="R235" s="53"/>
    </row>
    <row r="236" spans="1:18" s="13" customFormat="1" ht="12.75">
      <c r="A236" s="9"/>
      <c r="B236" s="10"/>
      <c r="C236" s="239">
        <v>310.15</v>
      </c>
      <c r="D236" s="155">
        <v>7</v>
      </c>
      <c r="E236" s="155">
        <v>0.25</v>
      </c>
      <c r="F236" s="267">
        <v>975</v>
      </c>
      <c r="G236" s="268">
        <v>0.00038</v>
      </c>
      <c r="H236" s="272">
        <v>0.2287</v>
      </c>
      <c r="I236" s="155">
        <v>0</v>
      </c>
      <c r="J236" s="155">
        <v>0</v>
      </c>
      <c r="K236" s="155"/>
      <c r="L236" s="155"/>
      <c r="M236" s="155"/>
      <c r="N236" s="155"/>
      <c r="O236" s="10"/>
      <c r="P236" s="10"/>
      <c r="Q236" s="53"/>
      <c r="R236" s="53"/>
    </row>
    <row r="237" spans="1:18" s="13" customFormat="1" ht="12.75">
      <c r="A237" s="9"/>
      <c r="B237" s="10"/>
      <c r="C237" s="239">
        <v>310.15</v>
      </c>
      <c r="D237" s="155">
        <v>7</v>
      </c>
      <c r="E237" s="155">
        <v>0.25</v>
      </c>
      <c r="F237" s="267">
        <v>817</v>
      </c>
      <c r="G237" s="268">
        <v>0.000331</v>
      </c>
      <c r="H237" s="272">
        <v>0.2287</v>
      </c>
      <c r="I237" s="155">
        <v>0</v>
      </c>
      <c r="J237" s="155">
        <v>0</v>
      </c>
      <c r="K237" s="155"/>
      <c r="L237" s="155"/>
      <c r="M237" s="155"/>
      <c r="N237" s="155"/>
      <c r="O237" s="10"/>
      <c r="P237" s="10"/>
      <c r="Q237" s="53"/>
      <c r="R237" s="53"/>
    </row>
    <row r="238" spans="1:18" s="13" customFormat="1" ht="12.75">
      <c r="A238" s="9"/>
      <c r="B238" s="10"/>
      <c r="C238" s="239">
        <v>310.15</v>
      </c>
      <c r="D238" s="155">
        <v>7</v>
      </c>
      <c r="E238" s="155">
        <v>0.25</v>
      </c>
      <c r="F238" s="155">
        <v>622</v>
      </c>
      <c r="G238" s="268">
        <v>0.000209</v>
      </c>
      <c r="H238" s="272">
        <v>0.2287</v>
      </c>
      <c r="I238" s="155">
        <v>0</v>
      </c>
      <c r="J238" s="155">
        <v>0</v>
      </c>
      <c r="K238" s="155"/>
      <c r="L238" s="155"/>
      <c r="M238" s="155"/>
      <c r="N238" s="155"/>
      <c r="O238" s="10"/>
      <c r="P238" s="10"/>
      <c r="Q238" s="53"/>
      <c r="R238" s="53"/>
    </row>
    <row r="239" spans="1:18" s="13" customFormat="1" ht="12.75">
      <c r="A239" s="9"/>
      <c r="B239" s="10"/>
      <c r="C239" s="239">
        <v>310.15</v>
      </c>
      <c r="D239" s="155">
        <v>7</v>
      </c>
      <c r="E239" s="155">
        <v>0.25</v>
      </c>
      <c r="F239" s="155">
        <v>670</v>
      </c>
      <c r="G239" s="268">
        <v>0.000166</v>
      </c>
      <c r="H239" s="272">
        <v>0.2287</v>
      </c>
      <c r="I239" s="155">
        <v>0</v>
      </c>
      <c r="J239" s="155">
        <v>0</v>
      </c>
      <c r="K239" s="155"/>
      <c r="L239" s="155"/>
      <c r="M239" s="155"/>
      <c r="N239" s="155"/>
      <c r="O239" s="10"/>
      <c r="P239" s="10"/>
      <c r="Q239" s="53"/>
      <c r="R239" s="53"/>
    </row>
    <row r="240" spans="1:18" s="13" customFormat="1" ht="12.75">
      <c r="A240" s="9"/>
      <c r="B240" s="10"/>
      <c r="C240" s="239">
        <v>310.15</v>
      </c>
      <c r="D240" s="155">
        <v>7</v>
      </c>
      <c r="E240" s="155">
        <v>0.25</v>
      </c>
      <c r="F240" s="155">
        <v>586</v>
      </c>
      <c r="G240" s="268">
        <v>0.000148</v>
      </c>
      <c r="H240" s="272">
        <v>0.2287</v>
      </c>
      <c r="I240" s="155">
        <v>0</v>
      </c>
      <c r="J240" s="155">
        <v>0</v>
      </c>
      <c r="K240" s="155"/>
      <c r="L240" s="155"/>
      <c r="M240" s="155"/>
      <c r="N240" s="155"/>
      <c r="O240" s="10"/>
      <c r="P240" s="10"/>
      <c r="Q240" s="53"/>
      <c r="R240" s="53"/>
    </row>
    <row r="241" spans="1:18" s="13" customFormat="1" ht="12.75">
      <c r="A241" s="9"/>
      <c r="B241" s="10"/>
      <c r="C241" s="239">
        <v>310.15</v>
      </c>
      <c r="D241" s="155">
        <v>7</v>
      </c>
      <c r="E241" s="155">
        <v>0.25</v>
      </c>
      <c r="F241" s="155">
        <v>490</v>
      </c>
      <c r="G241" s="268">
        <v>8.32E-05</v>
      </c>
      <c r="H241" s="272">
        <v>0.2287</v>
      </c>
      <c r="I241" s="155">
        <v>0</v>
      </c>
      <c r="J241" s="155">
        <v>0</v>
      </c>
      <c r="K241" s="155"/>
      <c r="L241" s="155"/>
      <c r="M241" s="155"/>
      <c r="N241" s="155"/>
      <c r="O241" s="10"/>
      <c r="P241" s="10"/>
      <c r="Q241" s="53"/>
      <c r="R241" s="53"/>
    </row>
    <row r="242" spans="1:18" s="13" customFormat="1" ht="12.75">
      <c r="A242" s="9"/>
      <c r="B242" s="10"/>
      <c r="C242" s="239">
        <v>310.15</v>
      </c>
      <c r="D242" s="155">
        <v>7</v>
      </c>
      <c r="E242" s="155">
        <v>0.25</v>
      </c>
      <c r="F242" s="155">
        <v>412</v>
      </c>
      <c r="G242" s="268">
        <v>6.17E-05</v>
      </c>
      <c r="H242" s="272">
        <v>0.2287</v>
      </c>
      <c r="I242" s="155">
        <v>0</v>
      </c>
      <c r="J242" s="155">
        <v>0</v>
      </c>
      <c r="K242" s="155"/>
      <c r="L242" s="155"/>
      <c r="M242" s="155"/>
      <c r="N242" s="155"/>
      <c r="O242" s="10"/>
      <c r="P242" s="10"/>
      <c r="Q242" s="53"/>
      <c r="R242" s="53"/>
    </row>
    <row r="243" spans="1:18" s="13" customFormat="1" ht="12.75">
      <c r="A243" s="9"/>
      <c r="B243" s="10"/>
      <c r="C243" s="239">
        <v>310.15</v>
      </c>
      <c r="D243" s="155">
        <v>7</v>
      </c>
      <c r="E243" s="155">
        <v>0.25</v>
      </c>
      <c r="F243" s="155">
        <v>353</v>
      </c>
      <c r="G243" s="268">
        <v>2.34E-05</v>
      </c>
      <c r="H243" s="272">
        <v>0.2287</v>
      </c>
      <c r="I243" s="155">
        <v>0</v>
      </c>
      <c r="J243" s="155">
        <v>0</v>
      </c>
      <c r="K243" s="155"/>
      <c r="L243" s="155"/>
      <c r="M243" s="155"/>
      <c r="N243" s="155"/>
      <c r="O243" s="10"/>
      <c r="P243" s="10"/>
      <c r="Q243" s="53"/>
      <c r="R243" s="53"/>
    </row>
    <row r="244" spans="1:18" s="13" customFormat="1" ht="12.75">
      <c r="A244" s="9"/>
      <c r="B244" s="10"/>
      <c r="C244" s="239">
        <v>310.15</v>
      </c>
      <c r="D244" s="155">
        <v>7</v>
      </c>
      <c r="E244" s="155">
        <v>0.25</v>
      </c>
      <c r="F244" s="155">
        <v>288</v>
      </c>
      <c r="G244" s="268">
        <v>1.78E-05</v>
      </c>
      <c r="H244" s="272">
        <v>0.2287</v>
      </c>
      <c r="I244" s="155">
        <v>0</v>
      </c>
      <c r="J244" s="155">
        <v>0</v>
      </c>
      <c r="K244" s="155"/>
      <c r="L244" s="155"/>
      <c r="M244" s="155"/>
      <c r="N244" s="155"/>
      <c r="O244" s="10"/>
      <c r="P244" s="10"/>
      <c r="Q244" s="53"/>
      <c r="R244" s="53"/>
    </row>
    <row r="245" spans="1:18" s="13" customFormat="1" ht="12.75">
      <c r="A245" s="9"/>
      <c r="B245" s="10"/>
      <c r="C245" s="239">
        <v>310.15</v>
      </c>
      <c r="D245" s="155">
        <v>7</v>
      </c>
      <c r="E245" s="155">
        <v>0.25</v>
      </c>
      <c r="F245" s="155">
        <v>306</v>
      </c>
      <c r="G245" s="268">
        <v>3.02E-06</v>
      </c>
      <c r="H245" s="272">
        <v>0.2287</v>
      </c>
      <c r="I245" s="155">
        <v>0</v>
      </c>
      <c r="J245" s="155">
        <v>0</v>
      </c>
      <c r="K245" s="155"/>
      <c r="L245" s="155"/>
      <c r="M245" s="155"/>
      <c r="N245" s="155"/>
      <c r="O245" s="10"/>
      <c r="P245" s="10"/>
      <c r="Q245" s="53"/>
      <c r="R245" s="53"/>
    </row>
    <row r="246" spans="1:18" s="13" customFormat="1" ht="13.5" thickBot="1">
      <c r="A246" s="39"/>
      <c r="B246" s="40"/>
      <c r="C246" s="252">
        <v>310.15</v>
      </c>
      <c r="D246" s="227">
        <v>7</v>
      </c>
      <c r="E246" s="227">
        <v>0.25</v>
      </c>
      <c r="F246" s="227">
        <v>288</v>
      </c>
      <c r="G246" s="270">
        <v>2E-06</v>
      </c>
      <c r="H246" s="273">
        <v>0.2287</v>
      </c>
      <c r="I246" s="227">
        <v>0</v>
      </c>
      <c r="J246" s="227">
        <v>0</v>
      </c>
      <c r="K246" s="227"/>
      <c r="L246" s="227"/>
      <c r="M246" s="227"/>
      <c r="N246" s="227"/>
      <c r="O246" s="40"/>
      <c r="P246" s="40"/>
      <c r="Q246" s="228"/>
      <c r="R246" s="53"/>
    </row>
    <row r="247" ht="13.5" thickTop="1"/>
    <row r="248" spans="1:12" ht="12.75">
      <c r="A248" s="65">
        <v>9</v>
      </c>
      <c r="L248" t="s">
        <v>310</v>
      </c>
    </row>
    <row r="249" spans="1:16" ht="12.75">
      <c r="A249" s="1" t="s">
        <v>185</v>
      </c>
      <c r="B249" s="60"/>
      <c r="C249" s="61"/>
      <c r="D249" s="62"/>
      <c r="E249" s="62"/>
      <c r="F249" s="62"/>
      <c r="G249" s="62"/>
      <c r="H249" s="143"/>
      <c r="I249" s="63"/>
      <c r="J249" s="63"/>
      <c r="K249" s="34"/>
      <c r="L249" s="34"/>
      <c r="M249" s="34"/>
      <c r="N249" s="34"/>
      <c r="O249" s="34"/>
      <c r="P249" s="34"/>
    </row>
    <row r="250" spans="1:19" s="13" customFormat="1" ht="12.75">
      <c r="A250" s="9"/>
      <c r="B250" s="10" t="s">
        <v>6</v>
      </c>
      <c r="C250" s="11" t="s">
        <v>7</v>
      </c>
      <c r="D250" s="10" t="s">
        <v>8</v>
      </c>
      <c r="E250" s="10" t="s">
        <v>377</v>
      </c>
      <c r="F250" s="10" t="s">
        <v>376</v>
      </c>
      <c r="G250" s="10" t="s">
        <v>9</v>
      </c>
      <c r="H250" s="10" t="s">
        <v>10</v>
      </c>
      <c r="I250" s="10" t="s">
        <v>11</v>
      </c>
      <c r="J250" s="10" t="s">
        <v>12</v>
      </c>
      <c r="K250" s="10" t="s">
        <v>13</v>
      </c>
      <c r="L250" s="10" t="s">
        <v>17</v>
      </c>
      <c r="M250" s="10" t="s">
        <v>14</v>
      </c>
      <c r="N250" s="10" t="s">
        <v>18</v>
      </c>
      <c r="O250" s="10" t="s">
        <v>16</v>
      </c>
      <c r="P250" s="10" t="s">
        <v>15</v>
      </c>
      <c r="Q250" s="53" t="s">
        <v>44</v>
      </c>
      <c r="R250" s="32"/>
      <c r="S250" s="32"/>
    </row>
    <row r="251" spans="1:19" ht="12.75">
      <c r="A251" s="14"/>
      <c r="B251" s="32">
        <v>1</v>
      </c>
      <c r="C251" s="37">
        <v>303.15</v>
      </c>
      <c r="D251" s="34">
        <v>5.42</v>
      </c>
      <c r="E251" s="38">
        <v>0.065</v>
      </c>
      <c r="F251" s="34">
        <v>8.65</v>
      </c>
      <c r="G251" s="206">
        <v>0</v>
      </c>
      <c r="H251" s="206">
        <v>0</v>
      </c>
      <c r="I251" s="206">
        <v>0.04570894652903715</v>
      </c>
      <c r="J251" s="57">
        <v>0</v>
      </c>
      <c r="K251" s="129" t="s">
        <v>206</v>
      </c>
      <c r="L251" s="34" t="s">
        <v>21</v>
      </c>
      <c r="M251" s="34" t="s">
        <v>20</v>
      </c>
      <c r="N251" s="34" t="s">
        <v>186</v>
      </c>
      <c r="O251" s="36" t="s">
        <v>146</v>
      </c>
      <c r="P251" s="210" t="s">
        <v>227</v>
      </c>
      <c r="Q251" s="63">
        <v>38</v>
      </c>
      <c r="S251" s="34"/>
    </row>
    <row r="252" spans="1:19" ht="12.75">
      <c r="A252" s="14"/>
      <c r="B252" s="32"/>
      <c r="C252" s="37">
        <v>303.15</v>
      </c>
      <c r="D252" s="34">
        <v>6.2</v>
      </c>
      <c r="E252" s="38">
        <v>0.065</v>
      </c>
      <c r="F252" s="34">
        <v>10.02</v>
      </c>
      <c r="G252" s="206">
        <v>0</v>
      </c>
      <c r="H252" s="206">
        <v>0</v>
      </c>
      <c r="I252" s="206">
        <v>0.009000000000000001</v>
      </c>
      <c r="J252" s="57">
        <v>0</v>
      </c>
      <c r="K252" s="36" t="s">
        <v>187</v>
      </c>
      <c r="L252" s="34"/>
      <c r="M252" s="34"/>
      <c r="N252" s="34" t="s">
        <v>193</v>
      </c>
      <c r="O252" s="36" t="s">
        <v>192</v>
      </c>
      <c r="P252" s="34"/>
      <c r="S252" s="34"/>
    </row>
    <row r="253" spans="1:19" ht="12.75">
      <c r="A253" s="14"/>
      <c r="B253" s="32"/>
      <c r="C253" s="37">
        <v>303.15</v>
      </c>
      <c r="D253" s="34">
        <v>6.45</v>
      </c>
      <c r="E253" s="38">
        <v>0.065</v>
      </c>
      <c r="F253" s="34">
        <v>10.5</v>
      </c>
      <c r="G253" s="206">
        <v>0</v>
      </c>
      <c r="H253" s="206">
        <v>0</v>
      </c>
      <c r="I253" s="206">
        <v>0.009000000000000001</v>
      </c>
      <c r="J253" s="57">
        <v>0</v>
      </c>
      <c r="K253" s="36" t="s">
        <v>187</v>
      </c>
      <c r="L253" s="34"/>
      <c r="M253" s="34"/>
      <c r="N253" s="34"/>
      <c r="O253" t="s">
        <v>194</v>
      </c>
      <c r="P253" s="34"/>
      <c r="S253" s="34"/>
    </row>
    <row r="254" spans="1:19" ht="12.75">
      <c r="A254" s="14"/>
      <c r="B254" s="32"/>
      <c r="C254" s="37">
        <v>303.15</v>
      </c>
      <c r="D254" s="34">
        <v>6.66</v>
      </c>
      <c r="E254" s="38">
        <v>0.065</v>
      </c>
      <c r="F254" s="34">
        <v>10.72</v>
      </c>
      <c r="G254" s="206">
        <v>0</v>
      </c>
      <c r="H254" s="206">
        <v>0</v>
      </c>
      <c r="I254" s="206">
        <v>0.009000000000000001</v>
      </c>
      <c r="J254" s="57">
        <v>0</v>
      </c>
      <c r="K254" s="36" t="s">
        <v>195</v>
      </c>
      <c r="L254" s="34"/>
      <c r="M254" s="34"/>
      <c r="N254" s="34"/>
      <c r="O254" s="36"/>
      <c r="P254" s="34"/>
      <c r="Q254" s="158"/>
      <c r="S254" s="34"/>
    </row>
    <row r="255" spans="1:19" ht="12.75">
      <c r="A255" s="14"/>
      <c r="B255" s="32"/>
      <c r="C255" s="37">
        <v>303.15</v>
      </c>
      <c r="D255" s="34">
        <v>7.1</v>
      </c>
      <c r="E255" s="38">
        <v>0.065</v>
      </c>
      <c r="F255" s="34">
        <v>11.4</v>
      </c>
      <c r="G255" s="206">
        <v>0</v>
      </c>
      <c r="H255" s="206">
        <v>0</v>
      </c>
      <c r="I255" s="206">
        <v>0.009000000000000001</v>
      </c>
      <c r="J255" s="57">
        <v>0</v>
      </c>
      <c r="K255" s="36" t="s">
        <v>195</v>
      </c>
      <c r="L255" s="34"/>
      <c r="M255" s="34"/>
      <c r="N255" s="34"/>
      <c r="O255" s="36" t="s">
        <v>196</v>
      </c>
      <c r="P255" s="34"/>
      <c r="S255" s="34"/>
    </row>
    <row r="256" spans="1:19" ht="12.75">
      <c r="A256" s="14"/>
      <c r="B256" s="32"/>
      <c r="C256" s="37">
        <v>303.15</v>
      </c>
      <c r="D256" s="34">
        <v>7.5</v>
      </c>
      <c r="E256" s="38">
        <v>0.065</v>
      </c>
      <c r="F256" s="34">
        <v>11.59</v>
      </c>
      <c r="G256" s="206">
        <v>0</v>
      </c>
      <c r="H256" s="206">
        <v>0</v>
      </c>
      <c r="I256" s="206">
        <v>0.009000000000000001</v>
      </c>
      <c r="J256" s="57">
        <v>0</v>
      </c>
      <c r="K256" s="36" t="s">
        <v>195</v>
      </c>
      <c r="L256" s="34"/>
      <c r="M256" s="38"/>
      <c r="N256" s="34"/>
      <c r="O256" s="36"/>
      <c r="P256" s="34"/>
      <c r="S256" s="34"/>
    </row>
    <row r="257" spans="1:19" ht="12.75">
      <c r="A257" s="14"/>
      <c r="B257" s="32"/>
      <c r="C257" s="58">
        <v>303.15</v>
      </c>
      <c r="D257" s="20">
        <v>7.89</v>
      </c>
      <c r="E257" s="157">
        <v>0.065</v>
      </c>
      <c r="F257" s="20">
        <v>11.65</v>
      </c>
      <c r="G257" s="185">
        <v>0</v>
      </c>
      <c r="H257" s="185">
        <v>0</v>
      </c>
      <c r="I257" s="185">
        <v>0.009000000000000001</v>
      </c>
      <c r="J257" s="73">
        <v>0</v>
      </c>
      <c r="K257" s="28" t="s">
        <v>195</v>
      </c>
      <c r="L257" s="34"/>
      <c r="M257" s="34"/>
      <c r="N257" s="34"/>
      <c r="O257" s="34"/>
      <c r="P257" s="34"/>
      <c r="S257" s="34"/>
    </row>
    <row r="258" spans="1:19" ht="12.75">
      <c r="A258" s="14"/>
      <c r="B258" s="32"/>
      <c r="C258" s="45">
        <v>303.15</v>
      </c>
      <c r="D258" s="34">
        <v>6.97</v>
      </c>
      <c r="E258" s="34">
        <v>0.3</v>
      </c>
      <c r="F258" s="34">
        <v>10.06</v>
      </c>
      <c r="G258" s="206">
        <v>0</v>
      </c>
      <c r="H258" s="205">
        <v>0.2551405551361448</v>
      </c>
      <c r="I258" s="206">
        <v>0.009000000000000001</v>
      </c>
      <c r="J258" s="57">
        <v>0</v>
      </c>
      <c r="K258" s="36" t="s">
        <v>195</v>
      </c>
      <c r="L258" s="34"/>
      <c r="M258" s="34"/>
      <c r="N258" s="34"/>
      <c r="O258" s="34" t="s">
        <v>151</v>
      </c>
      <c r="P258" s="34"/>
      <c r="S258" s="34"/>
    </row>
    <row r="259" spans="1:19" ht="12.75">
      <c r="A259" s="14"/>
      <c r="B259" s="32"/>
      <c r="C259" s="45">
        <v>303.15</v>
      </c>
      <c r="D259" s="34">
        <v>7.45</v>
      </c>
      <c r="E259" s="34">
        <v>0.3</v>
      </c>
      <c r="F259" s="34">
        <v>10.45</v>
      </c>
      <c r="G259" s="206">
        <v>0</v>
      </c>
      <c r="H259" s="205">
        <v>0.2587936143496529</v>
      </c>
      <c r="I259" s="206">
        <v>0.009</v>
      </c>
      <c r="J259" s="57">
        <v>0</v>
      </c>
      <c r="K259" s="36" t="s">
        <v>195</v>
      </c>
      <c r="L259" s="34"/>
      <c r="M259" s="34"/>
      <c r="N259" s="34"/>
      <c r="O259" s="34"/>
      <c r="P259" s="34"/>
      <c r="S259" s="34"/>
    </row>
    <row r="260" spans="1:19" ht="12.75">
      <c r="A260" s="14"/>
      <c r="B260" s="32"/>
      <c r="C260" s="45">
        <v>303.15</v>
      </c>
      <c r="D260" s="34">
        <v>7.89</v>
      </c>
      <c r="E260" s="34">
        <v>0.3</v>
      </c>
      <c r="F260" s="34">
        <v>11.1</v>
      </c>
      <c r="G260" s="206">
        <v>0</v>
      </c>
      <c r="H260" s="205">
        <v>0.26531677024822115</v>
      </c>
      <c r="I260" s="206">
        <v>0.009</v>
      </c>
      <c r="J260" s="57">
        <v>0</v>
      </c>
      <c r="K260" s="36" t="s">
        <v>195</v>
      </c>
      <c r="L260" s="34"/>
      <c r="M260" s="34"/>
      <c r="N260" s="34"/>
      <c r="O260" s="34"/>
      <c r="P260" s="34"/>
      <c r="S260" s="34"/>
    </row>
    <row r="261" spans="1:19" ht="12.75">
      <c r="A261" s="14"/>
      <c r="B261" s="32"/>
      <c r="C261" s="37">
        <v>303.15</v>
      </c>
      <c r="D261" s="34">
        <v>7.01</v>
      </c>
      <c r="E261" s="34">
        <v>0.3</v>
      </c>
      <c r="F261" s="34">
        <v>10.43</v>
      </c>
      <c r="G261" s="206">
        <v>0</v>
      </c>
      <c r="H261" s="206">
        <v>0</v>
      </c>
      <c r="I261" s="206">
        <v>0.009000000000000001</v>
      </c>
      <c r="J261" s="57">
        <v>0</v>
      </c>
      <c r="K261" s="36" t="s">
        <v>195</v>
      </c>
      <c r="L261" s="34"/>
      <c r="M261" s="59"/>
      <c r="N261" s="34"/>
      <c r="O261" s="34" t="s">
        <v>159</v>
      </c>
      <c r="P261" s="34"/>
      <c r="S261" s="34"/>
    </row>
    <row r="262" spans="1:19" ht="12.75">
      <c r="A262" s="14"/>
      <c r="B262" s="32"/>
      <c r="C262" s="37">
        <v>303.15</v>
      </c>
      <c r="D262" s="34">
        <v>7.55</v>
      </c>
      <c r="E262" s="34">
        <v>0.3</v>
      </c>
      <c r="F262" s="34">
        <v>10.84</v>
      </c>
      <c r="G262" s="206">
        <v>0</v>
      </c>
      <c r="H262" s="206">
        <v>0</v>
      </c>
      <c r="I262" s="206">
        <v>0.009000000000000001</v>
      </c>
      <c r="J262" s="57">
        <v>0</v>
      </c>
      <c r="K262" s="36" t="s">
        <v>195</v>
      </c>
      <c r="L262" s="34"/>
      <c r="M262" s="97"/>
      <c r="N262" s="34"/>
      <c r="O262" s="34"/>
      <c r="P262" s="32"/>
      <c r="S262" s="34"/>
    </row>
    <row r="263" spans="1:19" ht="12.75">
      <c r="A263" s="14"/>
      <c r="B263" s="32"/>
      <c r="C263" s="37">
        <v>303.15</v>
      </c>
      <c r="D263" s="34">
        <v>7.8</v>
      </c>
      <c r="E263" s="34">
        <v>0.3</v>
      </c>
      <c r="F263" s="34">
        <v>11.14</v>
      </c>
      <c r="G263" s="206">
        <v>0</v>
      </c>
      <c r="H263" s="206">
        <v>0</v>
      </c>
      <c r="I263" s="206">
        <v>0.009000000000000001</v>
      </c>
      <c r="J263" s="57">
        <v>0</v>
      </c>
      <c r="K263" s="36" t="s">
        <v>195</v>
      </c>
      <c r="L263" s="34"/>
      <c r="N263" s="34"/>
      <c r="O263" s="34"/>
      <c r="P263" s="34"/>
      <c r="S263" s="34"/>
    </row>
    <row r="264" spans="1:19" ht="12.75">
      <c r="A264" s="14"/>
      <c r="B264" s="32"/>
      <c r="C264" s="58">
        <v>303.15</v>
      </c>
      <c r="D264" s="20">
        <v>8.12</v>
      </c>
      <c r="E264" s="20">
        <v>0.3</v>
      </c>
      <c r="F264" s="20">
        <v>11.47</v>
      </c>
      <c r="G264" s="185">
        <v>0</v>
      </c>
      <c r="H264" s="185">
        <v>0</v>
      </c>
      <c r="I264" s="185">
        <v>0.009000000000000001</v>
      </c>
      <c r="J264" s="73">
        <v>0</v>
      </c>
      <c r="K264" s="28" t="s">
        <v>195</v>
      </c>
      <c r="L264" s="34"/>
      <c r="M264" s="34"/>
      <c r="N264" s="34"/>
      <c r="O264" s="34"/>
      <c r="P264" s="34"/>
      <c r="S264" s="34"/>
    </row>
    <row r="265" spans="1:19" ht="12.75">
      <c r="A265" s="14"/>
      <c r="B265" s="32"/>
      <c r="C265" s="37">
        <v>293.15</v>
      </c>
      <c r="D265" s="34">
        <v>6.22</v>
      </c>
      <c r="E265" s="38">
        <v>0.065</v>
      </c>
      <c r="F265" s="34">
        <v>9.81</v>
      </c>
      <c r="G265" s="206">
        <v>0</v>
      </c>
      <c r="H265" s="206">
        <v>0</v>
      </c>
      <c r="I265" s="206">
        <v>0.009000000000000001</v>
      </c>
      <c r="J265" s="57">
        <v>0</v>
      </c>
      <c r="K265" s="36" t="s">
        <v>187</v>
      </c>
      <c r="L265" s="34"/>
      <c r="M265" s="34"/>
      <c r="N265" s="34"/>
      <c r="O265" s="34"/>
      <c r="P265" s="34"/>
      <c r="S265" s="34"/>
    </row>
    <row r="266" spans="1:19" ht="12" customHeight="1">
      <c r="A266" s="14"/>
      <c r="B266" s="32"/>
      <c r="C266" s="51">
        <v>293.15</v>
      </c>
      <c r="D266" s="7">
        <v>7.24</v>
      </c>
      <c r="E266" s="17">
        <v>0.065</v>
      </c>
      <c r="F266" s="7">
        <v>11.28</v>
      </c>
      <c r="G266" s="206">
        <v>0</v>
      </c>
      <c r="H266" s="206">
        <v>0</v>
      </c>
      <c r="I266" s="206">
        <v>0.009</v>
      </c>
      <c r="J266" s="76">
        <v>0</v>
      </c>
      <c r="K266" s="8" t="s">
        <v>195</v>
      </c>
      <c r="L266" s="34"/>
      <c r="M266" s="38"/>
      <c r="N266" s="34"/>
      <c r="O266" s="34"/>
      <c r="P266" s="34"/>
      <c r="S266" s="34"/>
    </row>
    <row r="267" spans="1:19" ht="12.75">
      <c r="A267" s="14"/>
      <c r="B267" s="32"/>
      <c r="C267" s="58">
        <v>293.15</v>
      </c>
      <c r="D267" s="20">
        <v>8.06</v>
      </c>
      <c r="E267" s="157">
        <v>0.065</v>
      </c>
      <c r="F267" s="20">
        <v>11.74</v>
      </c>
      <c r="G267" s="185">
        <v>0</v>
      </c>
      <c r="H267" s="185">
        <v>0</v>
      </c>
      <c r="I267" s="185">
        <v>0.009000000000000001</v>
      </c>
      <c r="J267" s="73">
        <v>0</v>
      </c>
      <c r="K267" s="28" t="s">
        <v>195</v>
      </c>
      <c r="L267" s="34"/>
      <c r="M267" s="34"/>
      <c r="N267" s="34"/>
      <c r="O267" s="34"/>
      <c r="P267" s="34"/>
      <c r="S267" s="34"/>
    </row>
    <row r="268" spans="1:19" ht="12.75">
      <c r="A268" s="14"/>
      <c r="B268" s="32"/>
      <c r="C268" s="37">
        <v>303.15</v>
      </c>
      <c r="D268" s="34">
        <v>7.4</v>
      </c>
      <c r="E268" s="34">
        <v>0.085</v>
      </c>
      <c r="F268" s="34">
        <v>11.11</v>
      </c>
      <c r="G268" s="205">
        <v>0.0015030967347822832</v>
      </c>
      <c r="H268" s="206">
        <v>0</v>
      </c>
      <c r="I268" s="206">
        <v>0.026609999999999998</v>
      </c>
      <c r="J268" s="57">
        <v>0</v>
      </c>
      <c r="K268" s="36" t="s">
        <v>195</v>
      </c>
      <c r="L268" s="34"/>
      <c r="M268" s="34"/>
      <c r="N268" s="34"/>
      <c r="O268" s="34"/>
      <c r="P268" s="34"/>
      <c r="S268" s="34"/>
    </row>
    <row r="269" spans="1:19" ht="12.75">
      <c r="A269" s="14"/>
      <c r="B269" s="32"/>
      <c r="C269" s="37">
        <v>303.15</v>
      </c>
      <c r="D269" s="34">
        <v>7.4</v>
      </c>
      <c r="E269" s="34">
        <v>0.059</v>
      </c>
      <c r="F269" s="34">
        <v>11.64</v>
      </c>
      <c r="G269" s="205">
        <v>0.002212832833376039</v>
      </c>
      <c r="H269" s="206">
        <v>0</v>
      </c>
      <c r="I269" s="206">
        <v>0.013500000000000002</v>
      </c>
      <c r="J269" s="57">
        <v>0</v>
      </c>
      <c r="K269" s="36" t="s">
        <v>195</v>
      </c>
      <c r="L269" s="34"/>
      <c r="M269" s="34"/>
      <c r="N269" s="34"/>
      <c r="O269" s="34"/>
      <c r="P269" s="34"/>
      <c r="S269" s="34"/>
    </row>
    <row r="270" spans="1:19" ht="12.75">
      <c r="A270" s="14"/>
      <c r="B270" s="32"/>
      <c r="C270" s="37">
        <v>303.15</v>
      </c>
      <c r="D270" s="34">
        <v>7.4</v>
      </c>
      <c r="E270" s="34">
        <v>0.046</v>
      </c>
      <c r="F270" s="34">
        <v>11.3</v>
      </c>
      <c r="G270" s="205">
        <v>0.0030758587465218178</v>
      </c>
      <c r="H270" s="206">
        <v>0</v>
      </c>
      <c r="I270" s="206">
        <v>0.00672</v>
      </c>
      <c r="J270" s="57">
        <v>0</v>
      </c>
      <c r="K270" s="36" t="s">
        <v>195</v>
      </c>
      <c r="L270" s="34"/>
      <c r="M270" s="34"/>
      <c r="N270" s="34"/>
      <c r="O270" s="34"/>
      <c r="P270" s="8" t="s">
        <v>122</v>
      </c>
      <c r="S270" s="34"/>
    </row>
    <row r="271" spans="1:19" ht="12.75">
      <c r="A271" s="14"/>
      <c r="B271" s="10"/>
      <c r="C271" s="51">
        <v>303.15</v>
      </c>
      <c r="D271" s="7">
        <v>7.4</v>
      </c>
      <c r="E271" s="7">
        <v>0.038</v>
      </c>
      <c r="F271" s="7">
        <v>11.36</v>
      </c>
      <c r="G271" s="205">
        <v>0.0018154387452164775</v>
      </c>
      <c r="H271" s="206">
        <v>0</v>
      </c>
      <c r="I271" s="206">
        <v>0.008190000000000001</v>
      </c>
      <c r="J271" s="76">
        <v>0</v>
      </c>
      <c r="K271" s="8" t="s">
        <v>195</v>
      </c>
      <c r="L271" s="7"/>
      <c r="M271" s="7"/>
      <c r="N271" s="7"/>
      <c r="O271" s="7"/>
      <c r="P271" s="7"/>
      <c r="Q271" s="31"/>
      <c r="S271" s="34"/>
    </row>
    <row r="272" spans="1:19" ht="12.75">
      <c r="A272" s="14"/>
      <c r="B272" s="18"/>
      <c r="C272" s="58">
        <v>303.15</v>
      </c>
      <c r="D272" s="20">
        <v>7.4</v>
      </c>
      <c r="E272" s="20">
        <v>0.032</v>
      </c>
      <c r="F272" s="20">
        <v>11.31</v>
      </c>
      <c r="G272" s="207">
        <v>0.0023180816866411515</v>
      </c>
      <c r="H272" s="185">
        <v>0</v>
      </c>
      <c r="I272" s="185">
        <v>0.004680000000000001</v>
      </c>
      <c r="J272" s="73">
        <v>0</v>
      </c>
      <c r="K272" s="28" t="s">
        <v>195</v>
      </c>
      <c r="L272" s="20"/>
      <c r="M272" s="20"/>
      <c r="N272" s="20"/>
      <c r="O272" s="20"/>
      <c r="P272" s="20"/>
      <c r="Q272" s="31"/>
      <c r="S272" s="34"/>
    </row>
    <row r="273" spans="1:19" s="88" customFormat="1" ht="12.75">
      <c r="A273" s="128"/>
      <c r="B273" s="141">
        <v>2</v>
      </c>
      <c r="C273" s="142">
        <v>311.15</v>
      </c>
      <c r="D273" s="63">
        <v>6.76</v>
      </c>
      <c r="E273" s="63">
        <v>0.25</v>
      </c>
      <c r="F273" s="63">
        <v>10.7</v>
      </c>
      <c r="G273" s="205">
        <v>0.0006821667191892756</v>
      </c>
      <c r="H273" s="205">
        <v>0.23569078572204533</v>
      </c>
      <c r="I273" s="190">
        <v>0</v>
      </c>
      <c r="J273" s="98">
        <v>0</v>
      </c>
      <c r="K273" s="89" t="s">
        <v>344</v>
      </c>
      <c r="L273" s="63" t="s">
        <v>21</v>
      </c>
      <c r="M273" s="63" t="s">
        <v>20</v>
      </c>
      <c r="N273" s="63" t="s">
        <v>186</v>
      </c>
      <c r="O273" s="143" t="s">
        <v>208</v>
      </c>
      <c r="P273" s="213" t="s">
        <v>228</v>
      </c>
      <c r="Q273" s="63"/>
      <c r="R273" s="63"/>
      <c r="S273" s="63"/>
    </row>
    <row r="274" spans="1:19" ht="12.75">
      <c r="A274" s="14"/>
      <c r="B274" s="32"/>
      <c r="C274" s="37">
        <v>311.15</v>
      </c>
      <c r="D274" s="34">
        <v>6.78</v>
      </c>
      <c r="E274" s="34">
        <v>0.25</v>
      </c>
      <c r="F274" s="34">
        <v>10.7</v>
      </c>
      <c r="G274" s="205">
        <v>0.0006805070344770125</v>
      </c>
      <c r="H274" s="205">
        <v>0.2356126359867571</v>
      </c>
      <c r="I274" s="206">
        <v>0</v>
      </c>
      <c r="J274" s="84">
        <v>0</v>
      </c>
      <c r="K274" s="127" t="s">
        <v>346</v>
      </c>
      <c r="L274" s="34"/>
      <c r="M274" s="34"/>
      <c r="N274" s="34" t="s">
        <v>193</v>
      </c>
      <c r="O274" s="36" t="s">
        <v>197</v>
      </c>
      <c r="P274" s="34"/>
      <c r="S274" s="34"/>
    </row>
    <row r="275" spans="1:19" ht="12.75">
      <c r="A275" s="14"/>
      <c r="B275" s="32"/>
      <c r="C275" s="37">
        <v>311.15</v>
      </c>
      <c r="D275" s="34">
        <v>6.86</v>
      </c>
      <c r="E275" s="34">
        <v>0.25</v>
      </c>
      <c r="F275" s="34">
        <v>10.6</v>
      </c>
      <c r="G275" s="205">
        <v>0.0006876952671017025</v>
      </c>
      <c r="H275" s="205">
        <v>0.236533413559355</v>
      </c>
      <c r="I275" s="206">
        <v>0</v>
      </c>
      <c r="J275" s="84">
        <v>0</v>
      </c>
      <c r="K275" s="34"/>
      <c r="L275" s="34"/>
      <c r="M275" s="34"/>
      <c r="N275" s="34"/>
      <c r="O275" s="36" t="s">
        <v>209</v>
      </c>
      <c r="P275" s="34"/>
      <c r="S275" s="34"/>
    </row>
    <row r="276" spans="1:19" ht="12.75">
      <c r="A276" s="14"/>
      <c r="B276" s="32"/>
      <c r="C276" s="37">
        <v>311.15</v>
      </c>
      <c r="D276" s="34">
        <v>6.83</v>
      </c>
      <c r="E276" s="34">
        <v>0.25</v>
      </c>
      <c r="F276" s="34">
        <v>11.3</v>
      </c>
      <c r="G276" s="205">
        <v>0.0006906255877775055</v>
      </c>
      <c r="H276" s="205">
        <v>0.23670002034168247</v>
      </c>
      <c r="I276" s="206">
        <v>0</v>
      </c>
      <c r="J276" s="84">
        <v>0</v>
      </c>
      <c r="K276" s="7" t="s">
        <v>122</v>
      </c>
      <c r="L276" s="34"/>
      <c r="M276" s="34"/>
      <c r="N276" s="34"/>
      <c r="P276" s="34"/>
      <c r="S276" s="34"/>
    </row>
    <row r="277" spans="1:19" ht="12.75">
      <c r="A277" s="14"/>
      <c r="B277" s="32"/>
      <c r="C277" s="37">
        <v>311.15</v>
      </c>
      <c r="D277" s="34">
        <v>6.66</v>
      </c>
      <c r="E277" s="34">
        <v>0.25</v>
      </c>
      <c r="F277" s="34">
        <v>10.5</v>
      </c>
      <c r="G277" s="205">
        <v>0.005177019307750572</v>
      </c>
      <c r="H277" s="205">
        <v>0.2237734371306588</v>
      </c>
      <c r="I277" s="206">
        <v>0</v>
      </c>
      <c r="J277" s="84">
        <v>0</v>
      </c>
      <c r="K277" s="7"/>
      <c r="L277" s="34"/>
      <c r="M277" s="34"/>
      <c r="N277" s="34"/>
      <c r="O277" s="34" t="s">
        <v>151</v>
      </c>
      <c r="P277" s="34"/>
      <c r="S277" s="34"/>
    </row>
    <row r="278" spans="1:19" ht="12.75">
      <c r="A278" s="14"/>
      <c r="B278" s="32"/>
      <c r="C278" s="37">
        <v>311.15</v>
      </c>
      <c r="D278" s="34">
        <v>6.65</v>
      </c>
      <c r="E278" s="34">
        <v>0.25</v>
      </c>
      <c r="F278" s="34">
        <v>10.6</v>
      </c>
      <c r="G278" s="205">
        <v>0.005193931678742202</v>
      </c>
      <c r="H278" s="205">
        <v>0.22388647103902698</v>
      </c>
      <c r="I278" s="206">
        <v>0</v>
      </c>
      <c r="J278" s="84">
        <v>0</v>
      </c>
      <c r="K278" s="34"/>
      <c r="L278" s="34"/>
      <c r="M278" s="34"/>
      <c r="N278" s="34"/>
      <c r="O278" s="34"/>
      <c r="P278" s="34"/>
      <c r="S278" s="34"/>
    </row>
    <row r="279" spans="1:19" ht="12.75">
      <c r="A279" s="14"/>
      <c r="B279" s="32"/>
      <c r="C279" s="37">
        <v>311.15</v>
      </c>
      <c r="D279" s="34">
        <v>6.79</v>
      </c>
      <c r="E279" s="34">
        <v>0.25</v>
      </c>
      <c r="F279" s="34">
        <v>10.3</v>
      </c>
      <c r="G279" s="205">
        <v>0.005172808458720196</v>
      </c>
      <c r="H279" s="205">
        <v>0.22417499549515335</v>
      </c>
      <c r="I279" s="206">
        <v>0</v>
      </c>
      <c r="J279" s="84">
        <v>0</v>
      </c>
      <c r="K279" s="34"/>
      <c r="L279" s="34"/>
      <c r="M279" s="34"/>
      <c r="N279" s="34"/>
      <c r="O279" s="34"/>
      <c r="P279" s="34"/>
      <c r="S279" s="34"/>
    </row>
    <row r="280" spans="1:19" ht="12.75">
      <c r="A280" s="14"/>
      <c r="B280" s="32"/>
      <c r="C280" s="37">
        <v>311.15</v>
      </c>
      <c r="D280" s="34">
        <v>6.76</v>
      </c>
      <c r="E280" s="34">
        <v>0.25</v>
      </c>
      <c r="F280" s="34">
        <v>11.3</v>
      </c>
      <c r="G280" s="205">
        <v>0.005197264808536212</v>
      </c>
      <c r="H280" s="205">
        <v>0.22429663462637361</v>
      </c>
      <c r="I280" s="206">
        <v>0</v>
      </c>
      <c r="J280" s="84">
        <v>0</v>
      </c>
      <c r="K280" s="34"/>
      <c r="L280" s="34"/>
      <c r="M280" s="34"/>
      <c r="N280" s="34"/>
      <c r="O280" s="34"/>
      <c r="P280" s="34"/>
      <c r="S280" s="34"/>
    </row>
    <row r="281" spans="1:19" ht="12.75">
      <c r="A281" s="14"/>
      <c r="B281" s="32"/>
      <c r="C281" s="37">
        <v>311.15</v>
      </c>
      <c r="D281" s="34">
        <v>6.57</v>
      </c>
      <c r="E281" s="34">
        <v>0.25</v>
      </c>
      <c r="F281" s="34">
        <v>10.8</v>
      </c>
      <c r="G281" s="205">
        <v>0.010031736677050948</v>
      </c>
      <c r="H281" s="205">
        <v>0.21033942297755467</v>
      </c>
      <c r="I281" s="206">
        <v>0</v>
      </c>
      <c r="J281" s="84">
        <v>0</v>
      </c>
      <c r="K281" s="34"/>
      <c r="L281" s="34"/>
      <c r="M281" s="34"/>
      <c r="N281" s="34"/>
      <c r="O281" s="34"/>
      <c r="P281" s="34"/>
      <c r="S281" s="34"/>
    </row>
    <row r="282" spans="1:19" ht="12.75">
      <c r="A282" s="14"/>
      <c r="B282" s="32"/>
      <c r="C282" s="37">
        <v>311.15</v>
      </c>
      <c r="D282" s="34">
        <v>6.68</v>
      </c>
      <c r="E282" s="34">
        <v>0.25</v>
      </c>
      <c r="F282" s="34">
        <v>10.8</v>
      </c>
      <c r="G282" s="205">
        <v>0.009869918436909361</v>
      </c>
      <c r="H282" s="205">
        <v>0.2102518350317045</v>
      </c>
      <c r="I282" s="206">
        <v>0</v>
      </c>
      <c r="J282" s="84">
        <v>0</v>
      </c>
      <c r="K282" s="34"/>
      <c r="L282" s="34"/>
      <c r="M282" s="34"/>
      <c r="N282" s="34"/>
      <c r="O282" s="34"/>
      <c r="P282" s="34"/>
      <c r="S282" s="34"/>
    </row>
    <row r="283" spans="1:19" ht="12.75">
      <c r="A283" s="14"/>
      <c r="B283" s="32"/>
      <c r="C283" s="37">
        <v>311.15</v>
      </c>
      <c r="D283" s="34">
        <v>6.72</v>
      </c>
      <c r="E283" s="34">
        <v>0.25</v>
      </c>
      <c r="F283" s="34">
        <v>10.4</v>
      </c>
      <c r="G283" s="205">
        <v>0.009986092465630496</v>
      </c>
      <c r="H283" s="205">
        <v>0.21070671914357217</v>
      </c>
      <c r="I283" s="206">
        <v>0</v>
      </c>
      <c r="J283" s="84">
        <v>0</v>
      </c>
      <c r="K283" s="34"/>
      <c r="L283" s="34"/>
      <c r="M283" s="34"/>
      <c r="N283" s="34"/>
      <c r="O283" s="34"/>
      <c r="P283" s="34"/>
      <c r="S283" s="34"/>
    </row>
    <row r="284" spans="1:19" ht="12.75">
      <c r="A284" s="14"/>
      <c r="B284" s="32"/>
      <c r="C284" s="37">
        <v>311.15</v>
      </c>
      <c r="D284" s="34">
        <v>6.7</v>
      </c>
      <c r="E284" s="34">
        <v>0.25</v>
      </c>
      <c r="F284" s="34">
        <v>11</v>
      </c>
      <c r="G284" s="205">
        <v>0.010009862702454951</v>
      </c>
      <c r="H284" s="205">
        <v>0.21071405909842209</v>
      </c>
      <c r="I284" s="206">
        <v>0</v>
      </c>
      <c r="J284" s="84">
        <v>0</v>
      </c>
      <c r="K284" s="34"/>
      <c r="L284" s="34"/>
      <c r="M284" s="34"/>
      <c r="N284" s="34"/>
      <c r="O284" s="34"/>
      <c r="P284" s="34"/>
      <c r="S284" s="34"/>
    </row>
    <row r="285" spans="1:19" ht="12.75">
      <c r="A285" s="14"/>
      <c r="B285" s="32"/>
      <c r="C285" s="37">
        <v>311.15</v>
      </c>
      <c r="D285" s="34">
        <v>6.48</v>
      </c>
      <c r="E285" s="34">
        <v>0.25</v>
      </c>
      <c r="F285" s="34">
        <v>10.8</v>
      </c>
      <c r="G285" s="205">
        <v>0.015096107900303342</v>
      </c>
      <c r="H285" s="205">
        <v>0.19614760276242277</v>
      </c>
      <c r="I285" s="206">
        <v>0</v>
      </c>
      <c r="J285" s="84">
        <v>0</v>
      </c>
      <c r="K285" s="34"/>
      <c r="L285" s="34"/>
      <c r="M285" s="34"/>
      <c r="N285" s="34"/>
      <c r="O285" s="34"/>
      <c r="P285" s="34"/>
      <c r="S285" s="34"/>
    </row>
    <row r="286" spans="1:19" ht="12.75">
      <c r="A286" s="14"/>
      <c r="B286" s="32"/>
      <c r="C286" s="37">
        <v>311.15</v>
      </c>
      <c r="D286" s="34">
        <v>6.48</v>
      </c>
      <c r="E286" s="34">
        <v>0.25</v>
      </c>
      <c r="F286" s="34">
        <v>11</v>
      </c>
      <c r="G286" s="205">
        <v>0.015178014608845462</v>
      </c>
      <c r="H286" s="205">
        <v>0.1959202807582351</v>
      </c>
      <c r="I286" s="206">
        <v>0</v>
      </c>
      <c r="J286" s="84">
        <v>0</v>
      </c>
      <c r="K286" s="34"/>
      <c r="L286" s="34"/>
      <c r="M286" s="34"/>
      <c r="N286" s="34"/>
      <c r="O286" s="34"/>
      <c r="P286" s="34"/>
      <c r="S286" s="34"/>
    </row>
    <row r="287" spans="1:19" ht="12.75">
      <c r="A287" s="14"/>
      <c r="B287" s="32"/>
      <c r="C287" s="37">
        <v>311.15</v>
      </c>
      <c r="D287" s="34">
        <v>6.65</v>
      </c>
      <c r="E287" s="34">
        <v>0.25</v>
      </c>
      <c r="F287" s="34">
        <v>10.9</v>
      </c>
      <c r="G287" s="205">
        <v>0.014946484881316212</v>
      </c>
      <c r="H287" s="205">
        <v>0.19659956214975693</v>
      </c>
      <c r="I287" s="206">
        <v>0</v>
      </c>
      <c r="J287" s="84">
        <v>0</v>
      </c>
      <c r="K287" s="34"/>
      <c r="L287" s="34"/>
      <c r="M287" s="34"/>
      <c r="N287" s="34"/>
      <c r="O287" s="34"/>
      <c r="P287" s="34"/>
      <c r="S287" s="34"/>
    </row>
    <row r="288" spans="1:19" ht="13.5" thickBot="1">
      <c r="A288" s="39"/>
      <c r="B288" s="40"/>
      <c r="C288" s="41">
        <v>311.15</v>
      </c>
      <c r="D288" s="42">
        <v>6.63</v>
      </c>
      <c r="E288" s="42">
        <v>0.25</v>
      </c>
      <c r="F288" s="42">
        <v>11.3</v>
      </c>
      <c r="G288" s="191">
        <v>0.014970206079501919</v>
      </c>
      <c r="H288" s="191">
        <v>0.19655814387343937</v>
      </c>
      <c r="I288" s="192">
        <v>0</v>
      </c>
      <c r="J288" s="138">
        <v>0</v>
      </c>
      <c r="K288" s="42"/>
      <c r="L288" s="42"/>
      <c r="M288" s="42"/>
      <c r="N288" s="42"/>
      <c r="O288" s="42"/>
      <c r="P288" s="42"/>
      <c r="Q288" s="56"/>
      <c r="S288" s="34"/>
    </row>
    <row r="289" ht="13.5" thickTop="1"/>
    <row r="290" spans="1:6" ht="12.75">
      <c r="A290" s="179">
        <v>10</v>
      </c>
      <c r="B290" s="88"/>
      <c r="C290" s="88"/>
      <c r="D290" s="88"/>
      <c r="E290" s="88"/>
      <c r="F290" s="88"/>
    </row>
    <row r="291" spans="1:17" ht="12.75">
      <c r="A291" s="1" t="s">
        <v>4</v>
      </c>
      <c r="B291" s="2"/>
      <c r="C291" s="3"/>
      <c r="D291" s="4"/>
      <c r="E291" s="5"/>
      <c r="F291" s="4"/>
      <c r="G291" s="4"/>
      <c r="H291" s="4"/>
      <c r="I291" s="6" t="s">
        <v>5</v>
      </c>
      <c r="J291" s="7"/>
      <c r="K291" s="8"/>
      <c r="L291" s="7"/>
      <c r="M291" s="7"/>
      <c r="N291" s="7"/>
      <c r="O291" s="7"/>
      <c r="P291" s="7"/>
      <c r="Q291" s="31"/>
    </row>
    <row r="292" spans="1:19" s="13" customFormat="1" ht="12.75">
      <c r="A292" s="9"/>
      <c r="B292" s="10" t="s">
        <v>6</v>
      </c>
      <c r="C292" s="11" t="s">
        <v>7</v>
      </c>
      <c r="D292" s="10" t="s">
        <v>8</v>
      </c>
      <c r="E292" s="10" t="s">
        <v>377</v>
      </c>
      <c r="F292" s="10" t="s">
        <v>376</v>
      </c>
      <c r="G292" s="10" t="s">
        <v>9</v>
      </c>
      <c r="H292" s="10" t="s">
        <v>10</v>
      </c>
      <c r="I292" s="10" t="s">
        <v>11</v>
      </c>
      <c r="J292" s="10" t="s">
        <v>12</v>
      </c>
      <c r="K292" s="6" t="s">
        <v>13</v>
      </c>
      <c r="L292" s="10" t="s">
        <v>17</v>
      </c>
      <c r="M292" s="10" t="s">
        <v>14</v>
      </c>
      <c r="N292" s="10" t="s">
        <v>18</v>
      </c>
      <c r="O292" s="10" t="s">
        <v>16</v>
      </c>
      <c r="P292" s="10" t="s">
        <v>15</v>
      </c>
      <c r="Q292" s="53" t="s">
        <v>44</v>
      </c>
      <c r="R292" s="32"/>
      <c r="S292" s="32"/>
    </row>
    <row r="293" spans="1:19" ht="12.75">
      <c r="A293" s="14"/>
      <c r="B293" s="10">
        <v>1</v>
      </c>
      <c r="C293" s="15">
        <v>288</v>
      </c>
      <c r="D293" s="7">
        <v>7.5</v>
      </c>
      <c r="E293" s="119">
        <v>0.4258</v>
      </c>
      <c r="F293" s="7">
        <v>3.54</v>
      </c>
      <c r="G293" s="76">
        <v>0.0037</v>
      </c>
      <c r="H293" s="7">
        <v>0.4</v>
      </c>
      <c r="I293" s="76">
        <v>0</v>
      </c>
      <c r="J293" s="76">
        <v>0</v>
      </c>
      <c r="K293" s="16" t="s">
        <v>19</v>
      </c>
      <c r="L293" s="7" t="s">
        <v>21</v>
      </c>
      <c r="M293" s="7" t="s">
        <v>20</v>
      </c>
      <c r="N293" s="7" t="s">
        <v>22</v>
      </c>
      <c r="O293" s="8" t="s">
        <v>459</v>
      </c>
      <c r="P293" s="211" t="s">
        <v>229</v>
      </c>
      <c r="Q293" s="31">
        <v>82</v>
      </c>
      <c r="S293" s="34"/>
    </row>
    <row r="294" spans="1:19" ht="12.75">
      <c r="A294" s="14"/>
      <c r="B294" s="10"/>
      <c r="C294" s="15">
        <v>299.5</v>
      </c>
      <c r="D294" s="7">
        <v>7.5</v>
      </c>
      <c r="E294" s="119">
        <v>0.4258</v>
      </c>
      <c r="F294" s="7">
        <v>4.55</v>
      </c>
      <c r="G294" s="76">
        <v>0.0037</v>
      </c>
      <c r="H294" s="7">
        <v>0.4</v>
      </c>
      <c r="I294" s="76">
        <v>0</v>
      </c>
      <c r="J294" s="76">
        <v>0</v>
      </c>
      <c r="K294" s="30"/>
      <c r="L294" s="7"/>
      <c r="M294" s="97"/>
      <c r="N294" s="7" t="s">
        <v>23</v>
      </c>
      <c r="O294" s="8" t="s">
        <v>269</v>
      </c>
      <c r="P294" s="7"/>
      <c r="Q294" s="31"/>
      <c r="S294" s="34"/>
    </row>
    <row r="295" spans="1:19" ht="12.75">
      <c r="A295" s="14"/>
      <c r="B295" s="18"/>
      <c r="C295" s="19">
        <v>307.5</v>
      </c>
      <c r="D295" s="20">
        <v>7.5</v>
      </c>
      <c r="E295" s="120">
        <v>0.4258</v>
      </c>
      <c r="F295" s="20">
        <v>5.28</v>
      </c>
      <c r="G295" s="73">
        <v>0.0037</v>
      </c>
      <c r="H295" s="20">
        <v>0.4</v>
      </c>
      <c r="I295" s="73">
        <v>0</v>
      </c>
      <c r="J295" s="73">
        <v>0</v>
      </c>
      <c r="K295" s="161"/>
      <c r="L295" s="20"/>
      <c r="M295" s="20"/>
      <c r="N295" s="20"/>
      <c r="O295" s="20" t="s">
        <v>180</v>
      </c>
      <c r="P295" s="20"/>
      <c r="Q295" s="31"/>
      <c r="S295" s="34"/>
    </row>
    <row r="296" spans="1:19" ht="12.75">
      <c r="A296" s="14"/>
      <c r="B296" s="21"/>
      <c r="C296" s="22">
        <v>298.15</v>
      </c>
      <c r="D296" s="23">
        <v>6</v>
      </c>
      <c r="E296" s="121">
        <v>0.0482</v>
      </c>
      <c r="F296" s="23">
        <v>2.5</v>
      </c>
      <c r="G296" s="118">
        <v>0.0008</v>
      </c>
      <c r="H296" s="7">
        <v>0</v>
      </c>
      <c r="I296" s="76">
        <v>0</v>
      </c>
      <c r="J296" s="76">
        <v>0</v>
      </c>
      <c r="K296" s="24" t="s">
        <v>24</v>
      </c>
      <c r="L296" s="23"/>
      <c r="M296" s="23"/>
      <c r="N296" s="23"/>
      <c r="O296" s="23"/>
      <c r="P296" s="23"/>
      <c r="Q296" s="31"/>
      <c r="S296" s="34"/>
    </row>
    <row r="297" spans="1:19" ht="12.75">
      <c r="A297" s="14"/>
      <c r="B297" s="10"/>
      <c r="C297" s="25">
        <v>298.15</v>
      </c>
      <c r="D297" s="7">
        <v>6.5</v>
      </c>
      <c r="E297" s="122">
        <v>0.0401</v>
      </c>
      <c r="F297" s="7">
        <v>3.5</v>
      </c>
      <c r="G297" s="76">
        <v>0.0008</v>
      </c>
      <c r="H297" s="7">
        <v>0</v>
      </c>
      <c r="I297" s="76">
        <v>0</v>
      </c>
      <c r="J297" s="76">
        <v>0</v>
      </c>
      <c r="K297" s="8"/>
      <c r="L297" s="7"/>
      <c r="M297" s="7"/>
      <c r="N297" s="7"/>
      <c r="O297" s="7"/>
      <c r="P297" s="7"/>
      <c r="Q297" s="31"/>
      <c r="S297" s="34"/>
    </row>
    <row r="298" spans="1:19" ht="12.75">
      <c r="A298" s="14"/>
      <c r="B298" s="10"/>
      <c r="C298" s="25">
        <v>298.15</v>
      </c>
      <c r="D298" s="7">
        <v>7</v>
      </c>
      <c r="E298" s="122">
        <v>0.0268</v>
      </c>
      <c r="F298" s="7">
        <v>4.29</v>
      </c>
      <c r="G298" s="76">
        <v>0.0008</v>
      </c>
      <c r="H298" s="7">
        <v>0</v>
      </c>
      <c r="I298" s="76">
        <v>0</v>
      </c>
      <c r="J298" s="76">
        <v>0</v>
      </c>
      <c r="K298" s="8"/>
      <c r="L298" s="7"/>
      <c r="M298" s="7"/>
      <c r="N298" s="7"/>
      <c r="O298" s="7"/>
      <c r="P298" s="7"/>
      <c r="Q298" s="31"/>
      <c r="S298" s="34"/>
    </row>
    <row r="299" spans="1:19" ht="12.75">
      <c r="A299" s="14"/>
      <c r="B299" s="10"/>
      <c r="C299" s="25">
        <v>298.15</v>
      </c>
      <c r="D299" s="7">
        <v>7.5</v>
      </c>
      <c r="E299" s="122">
        <v>0.0142</v>
      </c>
      <c r="F299" s="7">
        <v>4.68</v>
      </c>
      <c r="G299" s="76">
        <v>0.0008</v>
      </c>
      <c r="H299" s="7">
        <v>0</v>
      </c>
      <c r="I299" s="76">
        <v>0</v>
      </c>
      <c r="J299" s="76">
        <v>0</v>
      </c>
      <c r="K299" s="8"/>
      <c r="L299" s="7"/>
      <c r="M299" s="7"/>
      <c r="N299" s="7"/>
      <c r="O299" s="7"/>
      <c r="P299" s="7"/>
      <c r="Q299" s="31"/>
      <c r="S299" s="34"/>
    </row>
    <row r="300" spans="1:19" ht="12.75">
      <c r="A300" s="14"/>
      <c r="B300" s="10"/>
      <c r="C300" s="25">
        <v>298.15</v>
      </c>
      <c r="D300" s="7">
        <v>8</v>
      </c>
      <c r="E300" s="122">
        <v>0.0073</v>
      </c>
      <c r="F300" s="7">
        <v>5</v>
      </c>
      <c r="G300" s="76">
        <v>0.0008</v>
      </c>
      <c r="H300" s="7">
        <v>0</v>
      </c>
      <c r="I300" s="76">
        <v>0</v>
      </c>
      <c r="J300" s="76">
        <v>0</v>
      </c>
      <c r="K300" s="8"/>
      <c r="L300" s="7"/>
      <c r="M300" s="7"/>
      <c r="N300" s="7"/>
      <c r="O300" s="7"/>
      <c r="P300" s="7"/>
      <c r="Q300" s="31"/>
      <c r="S300" s="34"/>
    </row>
    <row r="301" spans="1:19" ht="12.75">
      <c r="A301" s="14"/>
      <c r="B301" s="10"/>
      <c r="C301" s="25">
        <v>298.15</v>
      </c>
      <c r="D301" s="7">
        <v>8.5</v>
      </c>
      <c r="E301" s="122">
        <v>0.0046</v>
      </c>
      <c r="F301" s="7">
        <v>5.15</v>
      </c>
      <c r="G301" s="76">
        <v>0.0008</v>
      </c>
      <c r="H301" s="7">
        <v>0</v>
      </c>
      <c r="I301" s="76">
        <v>0</v>
      </c>
      <c r="J301" s="76">
        <v>0</v>
      </c>
      <c r="K301" s="8"/>
      <c r="L301" s="7"/>
      <c r="M301" s="7"/>
      <c r="N301" s="7"/>
      <c r="O301" s="7"/>
      <c r="P301" s="7"/>
      <c r="Q301" s="31"/>
      <c r="S301" s="34"/>
    </row>
    <row r="302" spans="1:19" ht="12.75">
      <c r="A302" s="14"/>
      <c r="B302" s="10"/>
      <c r="C302" s="25">
        <v>298.15</v>
      </c>
      <c r="D302" s="7">
        <v>6</v>
      </c>
      <c r="E302" s="122">
        <v>0.062</v>
      </c>
      <c r="F302" s="7">
        <v>2.65</v>
      </c>
      <c r="G302" s="76">
        <v>0.0043</v>
      </c>
      <c r="H302" s="7">
        <v>0</v>
      </c>
      <c r="I302" s="76">
        <v>0</v>
      </c>
      <c r="J302" s="76">
        <v>0</v>
      </c>
      <c r="K302" s="24" t="s">
        <v>25</v>
      </c>
      <c r="L302" s="7"/>
      <c r="M302" s="7"/>
      <c r="N302" s="7"/>
      <c r="O302" s="7"/>
      <c r="P302" s="7"/>
      <c r="Q302" s="31"/>
      <c r="S302" s="34"/>
    </row>
    <row r="303" spans="1:19" ht="12.75">
      <c r="A303" s="14"/>
      <c r="B303" s="10"/>
      <c r="C303" s="25">
        <v>298.15</v>
      </c>
      <c r="D303" s="7">
        <v>6.5</v>
      </c>
      <c r="E303" s="122">
        <v>0.0536</v>
      </c>
      <c r="F303" s="7">
        <v>3.4</v>
      </c>
      <c r="G303" s="76">
        <v>0.0043</v>
      </c>
      <c r="H303" s="7">
        <v>0</v>
      </c>
      <c r="I303" s="76">
        <v>0</v>
      </c>
      <c r="J303" s="76">
        <v>0</v>
      </c>
      <c r="K303" s="8"/>
      <c r="L303" s="7"/>
      <c r="M303" s="7"/>
      <c r="N303" s="7"/>
      <c r="O303" s="7"/>
      <c r="P303" s="7"/>
      <c r="Q303" s="31"/>
      <c r="S303" s="34"/>
    </row>
    <row r="304" spans="1:19" ht="12.75">
      <c r="A304" s="14"/>
      <c r="B304" s="10"/>
      <c r="C304" s="25">
        <v>298.15</v>
      </c>
      <c r="D304" s="7">
        <v>7</v>
      </c>
      <c r="E304" s="122">
        <v>0.0406</v>
      </c>
      <c r="F304" s="7">
        <v>3.92</v>
      </c>
      <c r="G304" s="76">
        <v>0.0043</v>
      </c>
      <c r="H304" s="7">
        <v>0</v>
      </c>
      <c r="I304" s="76">
        <v>0</v>
      </c>
      <c r="J304" s="76">
        <v>0</v>
      </c>
      <c r="K304" s="8"/>
      <c r="L304" s="7"/>
      <c r="M304" s="7"/>
      <c r="N304" s="7"/>
      <c r="O304" s="7"/>
      <c r="P304" s="7"/>
      <c r="Q304" s="31"/>
      <c r="S304" s="34"/>
    </row>
    <row r="305" spans="1:19" ht="12.75">
      <c r="A305" s="14"/>
      <c r="B305" s="10"/>
      <c r="C305" s="25">
        <v>298.15</v>
      </c>
      <c r="D305" s="7">
        <v>7.5</v>
      </c>
      <c r="E305" s="122">
        <v>0.028</v>
      </c>
      <c r="F305" s="7">
        <v>4.29</v>
      </c>
      <c r="G305" s="76">
        <v>0.0043</v>
      </c>
      <c r="H305" s="7">
        <v>0</v>
      </c>
      <c r="I305" s="76">
        <v>0</v>
      </c>
      <c r="J305" s="76">
        <v>0</v>
      </c>
      <c r="K305" s="8"/>
      <c r="L305" s="7"/>
      <c r="M305" s="7"/>
      <c r="N305" s="7"/>
      <c r="O305" s="7"/>
      <c r="P305" s="7"/>
      <c r="Q305" s="31"/>
      <c r="S305" s="34"/>
    </row>
    <row r="306" spans="1:19" ht="12.75">
      <c r="A306" s="14"/>
      <c r="B306" s="10"/>
      <c r="C306" s="25">
        <v>298.15</v>
      </c>
      <c r="D306" s="7">
        <v>8</v>
      </c>
      <c r="E306" s="122">
        <v>0.0211</v>
      </c>
      <c r="F306" s="7">
        <v>4.41</v>
      </c>
      <c r="G306" s="76">
        <v>0.0043</v>
      </c>
      <c r="H306" s="7">
        <v>0</v>
      </c>
      <c r="I306" s="76">
        <v>0</v>
      </c>
      <c r="J306" s="76">
        <v>0</v>
      </c>
      <c r="K306" s="8"/>
      <c r="L306" s="7"/>
      <c r="M306" s="7"/>
      <c r="N306" s="7"/>
      <c r="O306" s="7"/>
      <c r="P306" s="7"/>
      <c r="Q306" s="31"/>
      <c r="S306" s="34"/>
    </row>
    <row r="307" spans="1:19" ht="12.75">
      <c r="A307" s="14"/>
      <c r="B307" s="18"/>
      <c r="C307" s="27">
        <v>298.15</v>
      </c>
      <c r="D307" s="20">
        <v>8.5</v>
      </c>
      <c r="E307" s="120">
        <v>0.0184</v>
      </c>
      <c r="F307" s="20">
        <v>4.52</v>
      </c>
      <c r="G307" s="76">
        <v>0.0043</v>
      </c>
      <c r="H307" s="7">
        <v>0</v>
      </c>
      <c r="I307" s="73">
        <v>0</v>
      </c>
      <c r="J307" s="73">
        <v>0</v>
      </c>
      <c r="K307" s="28"/>
      <c r="L307" s="20"/>
      <c r="M307" s="20"/>
      <c r="N307" s="20"/>
      <c r="O307" s="20"/>
      <c r="P307" s="20"/>
      <c r="Q307" s="31"/>
      <c r="S307" s="34"/>
    </row>
    <row r="308" spans="1:19" ht="12.75">
      <c r="A308" s="14"/>
      <c r="B308" s="21"/>
      <c r="C308" s="29">
        <v>298.15</v>
      </c>
      <c r="D308" s="23">
        <v>6</v>
      </c>
      <c r="E308" s="121">
        <v>0.04815</v>
      </c>
      <c r="F308" s="23">
        <v>2.35</v>
      </c>
      <c r="G308" s="23">
        <v>0</v>
      </c>
      <c r="H308" s="23">
        <v>0</v>
      </c>
      <c r="I308" s="76">
        <v>0</v>
      </c>
      <c r="J308" s="76">
        <v>0</v>
      </c>
      <c r="K308" s="24" t="s">
        <v>26</v>
      </c>
      <c r="L308" s="23"/>
      <c r="M308" s="23"/>
      <c r="N308" s="23"/>
      <c r="O308" s="24" t="s">
        <v>27</v>
      </c>
      <c r="P308" s="23"/>
      <c r="Q308" s="31"/>
      <c r="S308" s="34"/>
    </row>
    <row r="309" spans="1:19" ht="12.75">
      <c r="A309" s="14"/>
      <c r="B309" s="10"/>
      <c r="C309" s="15">
        <v>298.15</v>
      </c>
      <c r="D309" s="7">
        <v>6.5</v>
      </c>
      <c r="E309" s="119">
        <v>0.040099</v>
      </c>
      <c r="F309" s="7">
        <v>3.19</v>
      </c>
      <c r="G309" s="7">
        <v>0</v>
      </c>
      <c r="H309" s="7">
        <v>0</v>
      </c>
      <c r="I309" s="76">
        <v>0</v>
      </c>
      <c r="J309" s="76">
        <v>0</v>
      </c>
      <c r="K309" s="8"/>
      <c r="L309" s="7"/>
      <c r="M309" s="7"/>
      <c r="N309" s="7"/>
      <c r="O309" s="7"/>
      <c r="P309" s="7"/>
      <c r="Q309" s="31"/>
      <c r="S309" s="34"/>
    </row>
    <row r="310" spans="1:19" ht="12.75">
      <c r="A310" s="14"/>
      <c r="B310" s="10"/>
      <c r="C310" s="15">
        <v>298.15</v>
      </c>
      <c r="D310" s="7">
        <v>6.88</v>
      </c>
      <c r="E310" s="119">
        <v>0.030204</v>
      </c>
      <c r="F310" s="7">
        <v>3.48</v>
      </c>
      <c r="G310" s="7">
        <v>0</v>
      </c>
      <c r="H310" s="7">
        <v>0</v>
      </c>
      <c r="I310" s="76">
        <v>0</v>
      </c>
      <c r="J310" s="76">
        <v>0</v>
      </c>
      <c r="K310" s="8"/>
      <c r="L310" s="7"/>
      <c r="M310" s="7"/>
      <c r="N310" s="7"/>
      <c r="O310" s="7"/>
      <c r="P310" s="7"/>
      <c r="Q310" s="31"/>
      <c r="S310" s="34"/>
    </row>
    <row r="311" spans="1:19" ht="12.75">
      <c r="A311" s="14"/>
      <c r="B311" s="10"/>
      <c r="C311" s="15">
        <v>298.15</v>
      </c>
      <c r="D311" s="7">
        <v>7.28</v>
      </c>
      <c r="E311" s="119">
        <v>0.019128</v>
      </c>
      <c r="F311" s="7">
        <v>3.89</v>
      </c>
      <c r="G311" s="7">
        <v>0</v>
      </c>
      <c r="H311" s="7">
        <v>0</v>
      </c>
      <c r="I311" s="76">
        <v>0</v>
      </c>
      <c r="J311" s="76">
        <v>0</v>
      </c>
      <c r="K311" s="8"/>
      <c r="L311" s="7"/>
      <c r="M311" s="7"/>
      <c r="N311" s="7"/>
      <c r="O311" s="7"/>
      <c r="P311" s="7"/>
      <c r="Q311" s="31"/>
      <c r="S311" s="34"/>
    </row>
    <row r="312" spans="1:19" ht="12.75">
      <c r="A312" s="14"/>
      <c r="B312" s="10"/>
      <c r="C312" s="15">
        <v>298.15</v>
      </c>
      <c r="D312" s="7">
        <v>8.08</v>
      </c>
      <c r="E312" s="119">
        <v>0.0066434</v>
      </c>
      <c r="F312" s="7">
        <v>4.2</v>
      </c>
      <c r="G312" s="7">
        <v>0</v>
      </c>
      <c r="H312" s="7">
        <v>0</v>
      </c>
      <c r="I312" s="76">
        <v>0</v>
      </c>
      <c r="J312" s="76">
        <v>0</v>
      </c>
      <c r="K312" s="30"/>
      <c r="L312" s="7"/>
      <c r="M312" s="31"/>
      <c r="N312" s="7"/>
      <c r="O312" s="31"/>
      <c r="P312" s="31"/>
      <c r="Q312" s="31"/>
      <c r="S312" s="34"/>
    </row>
    <row r="313" spans="1:19" ht="12.75">
      <c r="A313" s="14"/>
      <c r="B313" s="10"/>
      <c r="C313" s="15">
        <v>298.15</v>
      </c>
      <c r="D313" s="7">
        <v>5.92</v>
      </c>
      <c r="E313" s="119">
        <v>0.051291</v>
      </c>
      <c r="F313" s="7">
        <v>2.12</v>
      </c>
      <c r="G313" s="7">
        <v>0</v>
      </c>
      <c r="H313" s="7">
        <v>0</v>
      </c>
      <c r="I313" s="76">
        <v>0</v>
      </c>
      <c r="J313" s="76">
        <v>0</v>
      </c>
      <c r="K313" s="24" t="s">
        <v>28</v>
      </c>
      <c r="L313" s="7"/>
      <c r="M313" s="31"/>
      <c r="N313" s="7"/>
      <c r="O313" s="31"/>
      <c r="P313" s="31"/>
      <c r="Q313" s="31"/>
      <c r="S313" s="34"/>
    </row>
    <row r="314" spans="1:19" ht="12.75">
      <c r="A314" s="14"/>
      <c r="B314" s="10"/>
      <c r="C314" s="15">
        <v>298.15</v>
      </c>
      <c r="D314" s="7">
        <v>6.5</v>
      </c>
      <c r="E314" s="119">
        <v>0.042463</v>
      </c>
      <c r="F314" s="7">
        <v>2.91</v>
      </c>
      <c r="G314" s="7">
        <v>0</v>
      </c>
      <c r="H314" s="7">
        <v>0</v>
      </c>
      <c r="I314" s="76">
        <v>0</v>
      </c>
      <c r="J314" s="76">
        <v>0</v>
      </c>
      <c r="K314" s="8"/>
      <c r="L314" s="7"/>
      <c r="M314" s="7"/>
      <c r="N314" s="7"/>
      <c r="O314" s="7"/>
      <c r="P314" s="7"/>
      <c r="Q314" s="31"/>
      <c r="S314" s="34"/>
    </row>
    <row r="315" spans="1:19" ht="12.75">
      <c r="A315" s="14"/>
      <c r="B315" s="10"/>
      <c r="C315" s="15">
        <v>298.15</v>
      </c>
      <c r="D315" s="7">
        <v>6.9</v>
      </c>
      <c r="E315" s="119">
        <v>0.031995</v>
      </c>
      <c r="F315" s="7">
        <v>3.51</v>
      </c>
      <c r="G315" s="7">
        <v>0</v>
      </c>
      <c r="H315" s="7">
        <v>0</v>
      </c>
      <c r="I315" s="76">
        <v>0</v>
      </c>
      <c r="J315" s="76">
        <v>0</v>
      </c>
      <c r="K315" s="8"/>
      <c r="L315" s="7"/>
      <c r="M315" s="7"/>
      <c r="N315" s="7"/>
      <c r="O315" s="7"/>
      <c r="P315" s="7"/>
      <c r="Q315" s="31"/>
      <c r="S315" s="34"/>
    </row>
    <row r="316" spans="1:19" ht="12.75">
      <c r="A316" s="14"/>
      <c r="B316" s="10"/>
      <c r="C316" s="15">
        <v>298.15</v>
      </c>
      <c r="D316" s="7">
        <v>7.28</v>
      </c>
      <c r="E316" s="119">
        <v>0.021492</v>
      </c>
      <c r="F316" s="7">
        <v>3.48</v>
      </c>
      <c r="G316" s="7">
        <v>0</v>
      </c>
      <c r="H316" s="7">
        <v>0</v>
      </c>
      <c r="I316" s="76">
        <v>0</v>
      </c>
      <c r="J316" s="76">
        <v>0</v>
      </c>
      <c r="K316" s="8"/>
      <c r="L316" s="7"/>
      <c r="M316" s="7"/>
      <c r="N316" s="7"/>
      <c r="O316" s="7"/>
      <c r="P316" s="7"/>
      <c r="Q316" s="31"/>
      <c r="S316" s="34"/>
    </row>
    <row r="317" spans="1:19" ht="12.75">
      <c r="A317" s="14"/>
      <c r="B317" s="10"/>
      <c r="C317" s="15">
        <v>298.15</v>
      </c>
      <c r="D317" s="7">
        <v>8.08</v>
      </c>
      <c r="E317" s="119">
        <v>0.0090076</v>
      </c>
      <c r="F317" s="7">
        <v>3.8</v>
      </c>
      <c r="G317" s="7">
        <v>0</v>
      </c>
      <c r="H317" s="7">
        <v>0</v>
      </c>
      <c r="I317" s="76">
        <v>0</v>
      </c>
      <c r="J317" s="76">
        <v>0</v>
      </c>
      <c r="K317" s="8"/>
      <c r="L317" s="7"/>
      <c r="M317" s="7"/>
      <c r="N317" s="7"/>
      <c r="O317" s="7"/>
      <c r="P317" s="7"/>
      <c r="Q317" s="31"/>
      <c r="S317" s="34"/>
    </row>
    <row r="318" spans="1:19" ht="12.75">
      <c r="A318" s="14"/>
      <c r="B318" s="10"/>
      <c r="C318" s="15">
        <v>298.15</v>
      </c>
      <c r="D318" s="7">
        <v>5.92</v>
      </c>
      <c r="E318" s="119">
        <v>0.056525</v>
      </c>
      <c r="F318" s="7">
        <v>2.32</v>
      </c>
      <c r="G318" s="7">
        <v>0</v>
      </c>
      <c r="H318" s="7">
        <v>0</v>
      </c>
      <c r="I318" s="76">
        <v>0</v>
      </c>
      <c r="J318" s="76">
        <v>0</v>
      </c>
      <c r="K318" s="24" t="s">
        <v>332</v>
      </c>
      <c r="L318" s="7"/>
      <c r="M318" s="7"/>
      <c r="N318" s="7"/>
      <c r="O318" s="7"/>
      <c r="P318" s="7"/>
      <c r="Q318" s="31"/>
      <c r="S318" s="34"/>
    </row>
    <row r="319" spans="1:19" ht="12.75">
      <c r="A319" s="14"/>
      <c r="B319" s="10"/>
      <c r="C319" s="15">
        <v>298.15</v>
      </c>
      <c r="D319" s="7">
        <v>6.5</v>
      </c>
      <c r="E319" s="119">
        <v>0.047698</v>
      </c>
      <c r="F319" s="7">
        <v>2.84</v>
      </c>
      <c r="G319" s="7">
        <v>0</v>
      </c>
      <c r="H319" s="7">
        <v>0</v>
      </c>
      <c r="I319" s="76">
        <v>0</v>
      </c>
      <c r="J319" s="76">
        <v>0</v>
      </c>
      <c r="K319" s="8"/>
      <c r="L319" s="7"/>
      <c r="M319" s="7"/>
      <c r="N319" s="7"/>
      <c r="O319" s="7"/>
      <c r="P319" s="7"/>
      <c r="Q319" s="31"/>
      <c r="S319" s="34"/>
    </row>
    <row r="320" spans="1:19" ht="12.75">
      <c r="A320" s="14"/>
      <c r="B320" s="10"/>
      <c r="C320" s="15">
        <v>298.15</v>
      </c>
      <c r="D320" s="7">
        <v>6.9</v>
      </c>
      <c r="E320" s="119">
        <v>0.03723</v>
      </c>
      <c r="F320" s="7">
        <v>3.16</v>
      </c>
      <c r="G320" s="7">
        <v>0</v>
      </c>
      <c r="H320" s="7">
        <v>0</v>
      </c>
      <c r="I320" s="76">
        <v>0</v>
      </c>
      <c r="J320" s="76">
        <v>0</v>
      </c>
      <c r="K320" s="8"/>
      <c r="L320" s="7"/>
      <c r="M320" s="7"/>
      <c r="N320" s="7"/>
      <c r="O320" s="7"/>
      <c r="P320" s="7"/>
      <c r="Q320" s="31"/>
      <c r="S320" s="34"/>
    </row>
    <row r="321" spans="1:19" ht="12.75">
      <c r="A321" s="14"/>
      <c r="B321" s="10"/>
      <c r="C321" s="15">
        <v>298.15</v>
      </c>
      <c r="D321" s="7">
        <v>7.28</v>
      </c>
      <c r="E321" s="119">
        <v>0.026726</v>
      </c>
      <c r="F321" s="7">
        <v>3.19</v>
      </c>
      <c r="G321" s="7">
        <v>0</v>
      </c>
      <c r="H321" s="7">
        <v>0</v>
      </c>
      <c r="I321" s="76">
        <v>0</v>
      </c>
      <c r="J321" s="76">
        <v>0</v>
      </c>
      <c r="K321" s="8"/>
      <c r="L321" s="7"/>
      <c r="M321" s="7"/>
      <c r="N321" s="7"/>
      <c r="O321" s="7"/>
      <c r="P321" s="7"/>
      <c r="Q321" s="31"/>
      <c r="S321" s="34"/>
    </row>
    <row r="322" spans="1:19" ht="12.75">
      <c r="A322" s="14"/>
      <c r="B322" s="18"/>
      <c r="C322" s="19">
        <v>298.15</v>
      </c>
      <c r="D322" s="20">
        <v>8.08</v>
      </c>
      <c r="E322" s="120">
        <v>0.014242</v>
      </c>
      <c r="F322" s="20">
        <v>3.27</v>
      </c>
      <c r="G322" s="20">
        <v>0</v>
      </c>
      <c r="H322" s="20">
        <v>0</v>
      </c>
      <c r="I322" s="73">
        <v>0</v>
      </c>
      <c r="J322" s="73">
        <v>0</v>
      </c>
      <c r="K322" s="28"/>
      <c r="L322" s="20"/>
      <c r="M322" s="20"/>
      <c r="N322" s="20"/>
      <c r="O322" s="20"/>
      <c r="P322" s="20"/>
      <c r="Q322" s="31"/>
      <c r="S322" s="34"/>
    </row>
    <row r="323" spans="1:19" ht="12.75">
      <c r="A323" s="14"/>
      <c r="B323" s="32"/>
      <c r="C323" s="33">
        <v>298.15</v>
      </c>
      <c r="D323" s="34">
        <v>6.03</v>
      </c>
      <c r="E323" s="123">
        <v>0.4594</v>
      </c>
      <c r="F323" s="34">
        <v>2.63</v>
      </c>
      <c r="G323" s="57">
        <v>0.0037</v>
      </c>
      <c r="H323" s="34">
        <v>0.4</v>
      </c>
      <c r="I323" s="76">
        <v>0</v>
      </c>
      <c r="J323" s="76">
        <v>0</v>
      </c>
      <c r="K323" s="36" t="s">
        <v>19</v>
      </c>
      <c r="L323" s="34"/>
      <c r="M323" s="34"/>
      <c r="N323" s="34"/>
      <c r="O323" s="34"/>
      <c r="P323" s="34"/>
      <c r="S323" s="34"/>
    </row>
    <row r="324" spans="1:19" ht="12.75">
      <c r="A324" s="14"/>
      <c r="B324" s="32"/>
      <c r="C324" s="33">
        <v>298.15</v>
      </c>
      <c r="D324" s="34">
        <v>6.04</v>
      </c>
      <c r="E324" s="123">
        <v>0.4593</v>
      </c>
      <c r="F324" s="34">
        <v>2.83</v>
      </c>
      <c r="G324" s="57">
        <v>0.0037</v>
      </c>
      <c r="H324" s="34">
        <v>0.4</v>
      </c>
      <c r="I324" s="76">
        <v>0</v>
      </c>
      <c r="J324" s="76">
        <v>0</v>
      </c>
      <c r="K324" s="36"/>
      <c r="L324" s="34"/>
      <c r="M324" s="34"/>
      <c r="N324" s="34"/>
      <c r="O324" s="34"/>
      <c r="P324" s="34"/>
      <c r="S324" s="34"/>
    </row>
    <row r="325" spans="1:19" ht="12.75">
      <c r="A325" s="14"/>
      <c r="B325" s="32"/>
      <c r="C325" s="33">
        <v>298.15</v>
      </c>
      <c r="D325" s="34">
        <v>6.08</v>
      </c>
      <c r="E325" s="123">
        <v>0.4588</v>
      </c>
      <c r="F325" s="34">
        <v>2.45</v>
      </c>
      <c r="G325" s="57">
        <v>0.0037</v>
      </c>
      <c r="H325" s="34">
        <v>0.4</v>
      </c>
      <c r="I325" s="76">
        <v>0</v>
      </c>
      <c r="J325" s="76">
        <v>0</v>
      </c>
      <c r="K325" s="36"/>
      <c r="L325" s="34"/>
      <c r="M325" s="34"/>
      <c r="N325" s="34"/>
      <c r="O325" s="34"/>
      <c r="P325" s="34"/>
      <c r="S325" s="34"/>
    </row>
    <row r="326" spans="1:19" ht="12.75">
      <c r="A326" s="14"/>
      <c r="B326" s="32"/>
      <c r="C326" s="33">
        <v>298.15</v>
      </c>
      <c r="D326" s="34">
        <v>6.08</v>
      </c>
      <c r="E326" s="123">
        <v>0.4588</v>
      </c>
      <c r="F326" s="34">
        <v>2.76</v>
      </c>
      <c r="G326" s="57">
        <v>0.0037</v>
      </c>
      <c r="H326" s="34">
        <v>0.4</v>
      </c>
      <c r="I326" s="76">
        <v>0</v>
      </c>
      <c r="J326" s="76">
        <v>0</v>
      </c>
      <c r="K326" s="36"/>
      <c r="L326" s="34"/>
      <c r="M326" s="34"/>
      <c r="N326" s="34"/>
      <c r="O326" s="34"/>
      <c r="P326" s="34"/>
      <c r="S326" s="34"/>
    </row>
    <row r="327" spans="1:19" ht="12.75">
      <c r="A327" s="14"/>
      <c r="B327" s="32"/>
      <c r="C327" s="33">
        <v>298.15</v>
      </c>
      <c r="D327" s="34">
        <v>6.13</v>
      </c>
      <c r="E327" s="123">
        <v>0.4582</v>
      </c>
      <c r="F327" s="34">
        <v>2.76</v>
      </c>
      <c r="G327" s="57">
        <v>0.0037</v>
      </c>
      <c r="H327" s="34">
        <v>0.4</v>
      </c>
      <c r="I327" s="76">
        <v>0</v>
      </c>
      <c r="J327" s="76">
        <v>0</v>
      </c>
      <c r="K327" s="36"/>
      <c r="L327" s="34"/>
      <c r="M327" s="34"/>
      <c r="N327" s="34"/>
      <c r="O327" s="34"/>
      <c r="P327" s="34"/>
      <c r="S327" s="34"/>
    </row>
    <row r="328" spans="1:19" ht="12.75">
      <c r="A328" s="14"/>
      <c r="B328" s="32"/>
      <c r="C328" s="33">
        <v>298.15</v>
      </c>
      <c r="D328" s="34">
        <v>6.13</v>
      </c>
      <c r="E328" s="123">
        <v>0.4582</v>
      </c>
      <c r="F328" s="34">
        <v>2.55</v>
      </c>
      <c r="G328" s="57">
        <v>0.0037</v>
      </c>
      <c r="H328" s="34">
        <v>0.4</v>
      </c>
      <c r="I328" s="76">
        <v>0</v>
      </c>
      <c r="J328" s="76">
        <v>0</v>
      </c>
      <c r="K328" s="36"/>
      <c r="L328" s="34"/>
      <c r="M328" s="34"/>
      <c r="N328" s="34"/>
      <c r="O328" s="34"/>
      <c r="P328" s="34"/>
      <c r="S328" s="34"/>
    </row>
    <row r="329" spans="1:19" ht="12.75">
      <c r="A329" s="14"/>
      <c r="B329" s="32"/>
      <c r="C329" s="33">
        <v>298.15</v>
      </c>
      <c r="D329" s="34">
        <v>6.23</v>
      </c>
      <c r="E329" s="123">
        <v>0.4568</v>
      </c>
      <c r="F329" s="34">
        <v>3.21</v>
      </c>
      <c r="G329" s="57">
        <v>0.0037</v>
      </c>
      <c r="H329" s="34">
        <v>0.4</v>
      </c>
      <c r="I329" s="76">
        <v>0</v>
      </c>
      <c r="J329" s="76">
        <v>0</v>
      </c>
      <c r="K329" s="36"/>
      <c r="L329" s="34"/>
      <c r="M329" s="34"/>
      <c r="N329" s="34"/>
      <c r="O329" s="34"/>
      <c r="P329" s="34"/>
      <c r="S329" s="34"/>
    </row>
    <row r="330" spans="1:19" ht="12.75">
      <c r="A330" s="14"/>
      <c r="B330" s="32"/>
      <c r="C330" s="33">
        <v>298.15</v>
      </c>
      <c r="D330" s="34">
        <v>6.23</v>
      </c>
      <c r="E330" s="123">
        <v>0.4568</v>
      </c>
      <c r="F330" s="34">
        <v>3.27</v>
      </c>
      <c r="G330" s="57">
        <v>0.0037</v>
      </c>
      <c r="H330" s="34">
        <v>0.4</v>
      </c>
      <c r="I330" s="76">
        <v>0</v>
      </c>
      <c r="J330" s="76">
        <v>0</v>
      </c>
      <c r="K330" s="36"/>
      <c r="L330" s="34"/>
      <c r="M330" s="34"/>
      <c r="N330" s="34"/>
      <c r="O330" s="34"/>
      <c r="P330" s="34"/>
      <c r="S330" s="34"/>
    </row>
    <row r="331" spans="1:19" ht="12.75">
      <c r="A331" s="14"/>
      <c r="B331" s="32"/>
      <c r="C331" s="33">
        <v>298.15</v>
      </c>
      <c r="D331" s="34">
        <v>6.23</v>
      </c>
      <c r="E331" s="123">
        <v>0.4568</v>
      </c>
      <c r="F331" s="34">
        <v>3.32</v>
      </c>
      <c r="G331" s="57">
        <v>0.0037</v>
      </c>
      <c r="H331" s="34">
        <v>0.4</v>
      </c>
      <c r="I331" s="76">
        <v>0</v>
      </c>
      <c r="J331" s="76">
        <v>0</v>
      </c>
      <c r="K331" s="36"/>
      <c r="L331" s="34"/>
      <c r="M331" s="34"/>
      <c r="N331" s="34"/>
      <c r="O331" s="34" t="s">
        <v>180</v>
      </c>
      <c r="P331" s="34"/>
      <c r="S331" s="34"/>
    </row>
    <row r="332" spans="1:19" ht="12.75">
      <c r="A332" s="14"/>
      <c r="B332" s="32"/>
      <c r="C332" s="33">
        <v>298.15</v>
      </c>
      <c r="D332" s="34">
        <v>6.29</v>
      </c>
      <c r="E332" s="123">
        <v>0.4558</v>
      </c>
      <c r="F332" s="34">
        <v>3.17</v>
      </c>
      <c r="G332" s="57">
        <v>0.0037</v>
      </c>
      <c r="H332" s="34">
        <v>0.4</v>
      </c>
      <c r="I332" s="76">
        <v>0</v>
      </c>
      <c r="J332" s="76">
        <v>0</v>
      </c>
      <c r="K332" s="36"/>
      <c r="L332" s="34"/>
      <c r="M332" s="34"/>
      <c r="N332" s="34"/>
      <c r="O332" s="34"/>
      <c r="P332" s="34"/>
      <c r="S332" s="34"/>
    </row>
    <row r="333" spans="1:19" ht="12.75">
      <c r="A333" s="14"/>
      <c r="B333" s="32"/>
      <c r="C333" s="33">
        <v>298.15</v>
      </c>
      <c r="D333" s="34">
        <v>6.29</v>
      </c>
      <c r="E333" s="123">
        <v>0.4558</v>
      </c>
      <c r="F333" s="34">
        <v>3.21</v>
      </c>
      <c r="G333" s="57">
        <v>0.0037</v>
      </c>
      <c r="H333" s="34">
        <v>0.4</v>
      </c>
      <c r="I333" s="76">
        <v>0</v>
      </c>
      <c r="J333" s="76">
        <v>0</v>
      </c>
      <c r="K333" s="36"/>
      <c r="L333" s="34"/>
      <c r="M333" s="34"/>
      <c r="N333" s="34"/>
      <c r="O333" s="34"/>
      <c r="P333" s="34"/>
      <c r="S333" s="34"/>
    </row>
    <row r="334" spans="1:19" ht="12.75">
      <c r="A334" s="14"/>
      <c r="B334" s="32"/>
      <c r="C334" s="33">
        <v>298.15</v>
      </c>
      <c r="D334" s="34">
        <v>6.34</v>
      </c>
      <c r="E334" s="123">
        <v>0.4549</v>
      </c>
      <c r="F334" s="34">
        <v>3.1</v>
      </c>
      <c r="G334" s="57">
        <v>0.0037</v>
      </c>
      <c r="H334" s="34">
        <v>0.4</v>
      </c>
      <c r="I334" s="76">
        <v>0</v>
      </c>
      <c r="J334" s="76">
        <v>0</v>
      </c>
      <c r="K334" s="36"/>
      <c r="L334" s="34"/>
      <c r="M334" s="34"/>
      <c r="N334" s="34"/>
      <c r="O334" s="34"/>
      <c r="P334" s="34"/>
      <c r="S334" s="34"/>
    </row>
    <row r="335" spans="1:19" ht="12.75">
      <c r="A335" s="14"/>
      <c r="B335" s="32"/>
      <c r="C335" s="33">
        <v>298.15</v>
      </c>
      <c r="D335" s="34">
        <v>6.34</v>
      </c>
      <c r="E335" s="123">
        <v>0.4549</v>
      </c>
      <c r="F335" s="34">
        <v>3.21</v>
      </c>
      <c r="G335" s="57">
        <v>0.0037</v>
      </c>
      <c r="H335" s="34">
        <v>0.4</v>
      </c>
      <c r="I335" s="76">
        <v>0</v>
      </c>
      <c r="J335" s="76">
        <v>0</v>
      </c>
      <c r="K335" s="36"/>
      <c r="L335" s="34"/>
      <c r="M335" s="34"/>
      <c r="N335" s="34"/>
      <c r="O335" s="34"/>
      <c r="P335" s="34"/>
      <c r="S335" s="34"/>
    </row>
    <row r="336" spans="1:19" ht="12.75">
      <c r="A336" s="14"/>
      <c r="B336" s="32"/>
      <c r="C336" s="33">
        <v>298.15</v>
      </c>
      <c r="D336" s="34">
        <v>6.34</v>
      </c>
      <c r="E336" s="123">
        <v>0.4549</v>
      </c>
      <c r="F336" s="34">
        <v>3.36</v>
      </c>
      <c r="G336" s="57">
        <v>0.0037</v>
      </c>
      <c r="H336" s="34">
        <v>0.4</v>
      </c>
      <c r="I336" s="76">
        <v>0</v>
      </c>
      <c r="J336" s="76">
        <v>0</v>
      </c>
      <c r="K336" s="36"/>
      <c r="L336" s="34"/>
      <c r="M336" s="34"/>
      <c r="N336" s="34"/>
      <c r="O336" s="34"/>
      <c r="P336" s="34"/>
      <c r="S336" s="34"/>
    </row>
    <row r="337" spans="1:19" ht="12.75">
      <c r="A337" s="14"/>
      <c r="B337" s="32"/>
      <c r="C337" s="33">
        <v>298.15</v>
      </c>
      <c r="D337" s="34">
        <v>6.43</v>
      </c>
      <c r="E337" s="123">
        <v>0.4532</v>
      </c>
      <c r="F337" s="34">
        <v>3.78</v>
      </c>
      <c r="G337" s="57">
        <v>0.0037</v>
      </c>
      <c r="H337" s="34">
        <v>0.4</v>
      </c>
      <c r="I337" s="76">
        <v>0</v>
      </c>
      <c r="J337" s="76">
        <v>0</v>
      </c>
      <c r="K337" s="36"/>
      <c r="L337" s="34"/>
      <c r="M337" s="34"/>
      <c r="N337" s="34"/>
      <c r="O337" s="34"/>
      <c r="P337" s="34"/>
      <c r="S337" s="34"/>
    </row>
    <row r="338" spans="1:19" ht="12.75">
      <c r="A338" s="14"/>
      <c r="B338" s="32"/>
      <c r="C338" s="33">
        <v>298.15</v>
      </c>
      <c r="D338" s="34">
        <v>6.49</v>
      </c>
      <c r="E338" s="123">
        <v>0.4519</v>
      </c>
      <c r="F338" s="34">
        <v>3.63</v>
      </c>
      <c r="G338" s="57">
        <v>0.0037</v>
      </c>
      <c r="H338" s="34">
        <v>0.4</v>
      </c>
      <c r="I338" s="76">
        <v>0</v>
      </c>
      <c r="J338" s="76">
        <v>0</v>
      </c>
      <c r="K338" s="36"/>
      <c r="L338" s="34"/>
      <c r="M338" s="34"/>
      <c r="N338" s="34"/>
      <c r="O338" s="34"/>
      <c r="P338" s="34"/>
      <c r="S338" s="34"/>
    </row>
    <row r="339" spans="1:19" ht="12.75">
      <c r="A339" s="14"/>
      <c r="B339" s="32"/>
      <c r="C339" s="33">
        <v>298.15</v>
      </c>
      <c r="D339" s="34">
        <v>6.49</v>
      </c>
      <c r="E339" s="123">
        <v>0.4519</v>
      </c>
      <c r="F339" s="34">
        <v>3.68</v>
      </c>
      <c r="G339" s="57">
        <v>0.0037</v>
      </c>
      <c r="H339" s="34">
        <v>0.4</v>
      </c>
      <c r="I339" s="76">
        <v>0</v>
      </c>
      <c r="J339" s="76">
        <v>0</v>
      </c>
      <c r="K339" s="36"/>
      <c r="L339" s="34"/>
      <c r="M339" s="34"/>
      <c r="N339" s="34"/>
      <c r="O339" s="34"/>
      <c r="P339" s="34"/>
      <c r="S339" s="34"/>
    </row>
    <row r="340" spans="1:19" ht="12.75">
      <c r="A340" s="14"/>
      <c r="B340" s="32"/>
      <c r="C340" s="33">
        <v>298.15</v>
      </c>
      <c r="D340" s="34">
        <v>6.55</v>
      </c>
      <c r="E340" s="123">
        <v>0.4505</v>
      </c>
      <c r="F340" s="34">
        <v>3.61</v>
      </c>
      <c r="G340" s="57">
        <v>0.0037</v>
      </c>
      <c r="H340" s="34">
        <v>0.4</v>
      </c>
      <c r="I340" s="76">
        <v>0</v>
      </c>
      <c r="J340" s="76">
        <v>0</v>
      </c>
      <c r="K340" s="36"/>
      <c r="L340" s="34"/>
      <c r="M340" s="34"/>
      <c r="N340" s="34"/>
      <c r="O340" s="34"/>
      <c r="P340" s="34"/>
      <c r="S340" s="34"/>
    </row>
    <row r="341" spans="1:19" ht="12.75">
      <c r="A341" s="14"/>
      <c r="B341" s="32"/>
      <c r="C341" s="33">
        <v>298.15</v>
      </c>
      <c r="D341" s="34">
        <v>6.55</v>
      </c>
      <c r="E341" s="123">
        <v>0.4505</v>
      </c>
      <c r="F341" s="34">
        <v>3.84</v>
      </c>
      <c r="G341" s="57">
        <v>0.0037</v>
      </c>
      <c r="H341" s="34">
        <v>0.4</v>
      </c>
      <c r="I341" s="76">
        <v>0</v>
      </c>
      <c r="J341" s="76">
        <v>0</v>
      </c>
      <c r="K341" s="36"/>
      <c r="L341" s="34"/>
      <c r="M341" s="34"/>
      <c r="N341" s="34"/>
      <c r="O341" s="34"/>
      <c r="P341" s="34"/>
      <c r="S341" s="34"/>
    </row>
    <row r="342" spans="1:19" ht="12.75">
      <c r="A342" s="14"/>
      <c r="B342" s="32"/>
      <c r="C342" s="33">
        <v>298.15</v>
      </c>
      <c r="D342" s="34">
        <v>6.74</v>
      </c>
      <c r="E342" s="123">
        <v>0.4457</v>
      </c>
      <c r="F342" s="34">
        <v>4.09</v>
      </c>
      <c r="G342" s="57">
        <v>0.0037</v>
      </c>
      <c r="H342" s="34">
        <v>0.4</v>
      </c>
      <c r="I342" s="76">
        <v>0</v>
      </c>
      <c r="J342" s="76">
        <v>0</v>
      </c>
      <c r="K342" s="36"/>
      <c r="L342" s="34"/>
      <c r="M342" s="34"/>
      <c r="N342" s="34"/>
      <c r="O342" s="34"/>
      <c r="P342" s="34"/>
      <c r="S342" s="34"/>
    </row>
    <row r="343" spans="1:19" ht="12.75">
      <c r="A343" s="14"/>
      <c r="B343" s="32"/>
      <c r="C343" s="33">
        <v>298.15</v>
      </c>
      <c r="D343" s="34">
        <v>6.74</v>
      </c>
      <c r="E343" s="123">
        <v>0.4457</v>
      </c>
      <c r="F343" s="34">
        <v>4.37</v>
      </c>
      <c r="G343" s="57">
        <v>0.0037</v>
      </c>
      <c r="H343" s="34">
        <v>0.4</v>
      </c>
      <c r="I343" s="76">
        <v>0</v>
      </c>
      <c r="J343" s="76">
        <v>0</v>
      </c>
      <c r="K343" s="36"/>
      <c r="L343" s="34"/>
      <c r="M343" s="34"/>
      <c r="N343" s="34"/>
      <c r="O343" s="34"/>
      <c r="P343" s="34"/>
      <c r="S343" s="34"/>
    </row>
    <row r="344" spans="1:19" ht="12.75">
      <c r="A344" s="14"/>
      <c r="B344" s="32"/>
      <c r="C344" s="33">
        <v>298.15</v>
      </c>
      <c r="D344" s="34">
        <v>6.78</v>
      </c>
      <c r="E344" s="123">
        <v>0.4446</v>
      </c>
      <c r="F344" s="34">
        <v>4.26</v>
      </c>
      <c r="G344" s="57">
        <v>0.0037</v>
      </c>
      <c r="H344" s="34">
        <v>0.4</v>
      </c>
      <c r="I344" s="76">
        <v>0</v>
      </c>
      <c r="J344" s="76">
        <v>0</v>
      </c>
      <c r="K344" s="36"/>
      <c r="L344" s="34"/>
      <c r="M344" s="34"/>
      <c r="N344" s="34"/>
      <c r="O344" s="34"/>
      <c r="P344" s="34"/>
      <c r="S344" s="34"/>
    </row>
    <row r="345" spans="1:19" ht="12.75">
      <c r="A345" s="14"/>
      <c r="B345" s="32"/>
      <c r="C345" s="33">
        <v>298.15</v>
      </c>
      <c r="D345" s="34">
        <v>6.84</v>
      </c>
      <c r="E345" s="123">
        <v>0.4429</v>
      </c>
      <c r="F345" s="34">
        <v>4</v>
      </c>
      <c r="G345" s="57">
        <v>0.0037</v>
      </c>
      <c r="H345" s="34">
        <v>0.4</v>
      </c>
      <c r="I345" s="76">
        <v>0</v>
      </c>
      <c r="J345" s="76">
        <v>0</v>
      </c>
      <c r="K345" s="36"/>
      <c r="L345" s="34"/>
      <c r="M345" s="34"/>
      <c r="N345" s="34"/>
      <c r="O345" s="34"/>
      <c r="P345" s="34"/>
      <c r="S345" s="34"/>
    </row>
    <row r="346" spans="1:19" ht="12.75">
      <c r="A346" s="14"/>
      <c r="B346" s="32"/>
      <c r="C346" s="33">
        <v>298.15</v>
      </c>
      <c r="D346" s="34">
        <v>6.84</v>
      </c>
      <c r="E346" s="123">
        <v>0.4429</v>
      </c>
      <c r="F346" s="34">
        <v>4.24</v>
      </c>
      <c r="G346" s="57">
        <v>0.0037</v>
      </c>
      <c r="H346" s="34">
        <v>0.4</v>
      </c>
      <c r="I346" s="76">
        <v>0</v>
      </c>
      <c r="J346" s="76">
        <v>0</v>
      </c>
      <c r="K346" s="36"/>
      <c r="L346" s="34"/>
      <c r="M346" s="34"/>
      <c r="N346" s="34"/>
      <c r="O346" s="34"/>
      <c r="P346" s="34"/>
      <c r="S346" s="34"/>
    </row>
    <row r="347" spans="1:19" ht="12.75">
      <c r="A347" s="14"/>
      <c r="B347" s="32"/>
      <c r="C347" s="33">
        <v>298.15</v>
      </c>
      <c r="D347" s="34">
        <v>6.84</v>
      </c>
      <c r="E347" s="123">
        <v>0.4429</v>
      </c>
      <c r="F347" s="34">
        <v>4.26</v>
      </c>
      <c r="G347" s="57">
        <v>0.0037</v>
      </c>
      <c r="H347" s="34">
        <v>0.4</v>
      </c>
      <c r="I347" s="76">
        <v>0</v>
      </c>
      <c r="J347" s="76">
        <v>0</v>
      </c>
      <c r="K347" s="36"/>
      <c r="L347" s="34"/>
      <c r="M347" s="34"/>
      <c r="N347" s="34"/>
      <c r="O347" s="34"/>
      <c r="P347" s="34"/>
      <c r="S347" s="34"/>
    </row>
    <row r="348" spans="1:19" ht="12.75">
      <c r="A348" s="14"/>
      <c r="B348" s="32"/>
      <c r="C348" s="33">
        <v>298.15</v>
      </c>
      <c r="D348" s="34">
        <v>7</v>
      </c>
      <c r="E348" s="123">
        <v>0.4383</v>
      </c>
      <c r="F348" s="34">
        <v>4.38</v>
      </c>
      <c r="G348" s="57">
        <v>0.0037</v>
      </c>
      <c r="H348" s="34">
        <v>0.4</v>
      </c>
      <c r="I348" s="76">
        <v>0</v>
      </c>
      <c r="J348" s="76">
        <v>0</v>
      </c>
      <c r="K348" s="36"/>
      <c r="L348" s="34"/>
      <c r="M348" s="34"/>
      <c r="N348" s="34"/>
      <c r="O348" s="34"/>
      <c r="P348" s="34"/>
      <c r="S348" s="34"/>
    </row>
    <row r="349" spans="1:19" ht="12.75">
      <c r="A349" s="14"/>
      <c r="B349" s="32"/>
      <c r="C349" s="33">
        <v>298.15</v>
      </c>
      <c r="D349" s="34">
        <v>7</v>
      </c>
      <c r="E349" s="123">
        <v>0.4383</v>
      </c>
      <c r="F349" s="34">
        <v>4.43</v>
      </c>
      <c r="G349" s="57">
        <v>0.0037</v>
      </c>
      <c r="H349" s="34">
        <v>0.4</v>
      </c>
      <c r="I349" s="76">
        <v>0</v>
      </c>
      <c r="J349" s="76">
        <v>0</v>
      </c>
      <c r="K349" s="36"/>
      <c r="L349" s="34"/>
      <c r="M349" s="34"/>
      <c r="N349" s="34"/>
      <c r="O349" s="34"/>
      <c r="P349" s="34"/>
      <c r="S349" s="34"/>
    </row>
    <row r="350" spans="1:19" ht="12.75">
      <c r="A350" s="14"/>
      <c r="B350" s="32"/>
      <c r="C350" s="33">
        <v>298.15</v>
      </c>
      <c r="D350" s="34">
        <v>7</v>
      </c>
      <c r="E350" s="123">
        <v>0.4383</v>
      </c>
      <c r="F350" s="34">
        <v>4.52</v>
      </c>
      <c r="G350" s="57">
        <v>0.0037</v>
      </c>
      <c r="H350" s="34">
        <v>0.4</v>
      </c>
      <c r="I350" s="76">
        <v>0</v>
      </c>
      <c r="J350" s="76">
        <v>0</v>
      </c>
      <c r="K350" s="36"/>
      <c r="L350" s="34"/>
      <c r="M350" s="34"/>
      <c r="N350" s="34"/>
      <c r="O350" s="34"/>
      <c r="P350" s="34"/>
      <c r="S350" s="34"/>
    </row>
    <row r="351" spans="1:19" ht="12.75">
      <c r="A351" s="14"/>
      <c r="B351" s="32"/>
      <c r="C351" s="33">
        <v>298.15</v>
      </c>
      <c r="D351" s="34">
        <v>7</v>
      </c>
      <c r="E351" s="123">
        <v>0.4383</v>
      </c>
      <c r="F351" s="34">
        <v>4.68</v>
      </c>
      <c r="G351" s="57">
        <v>0.0037</v>
      </c>
      <c r="H351" s="34">
        <v>0.4</v>
      </c>
      <c r="I351" s="76">
        <v>0</v>
      </c>
      <c r="J351" s="76">
        <v>0</v>
      </c>
      <c r="K351" s="36"/>
      <c r="L351" s="34"/>
      <c r="M351" s="34"/>
      <c r="N351" s="34"/>
      <c r="O351" s="34"/>
      <c r="P351" s="34"/>
      <c r="S351" s="34"/>
    </row>
    <row r="352" spans="1:19" ht="12.75">
      <c r="A352" s="14"/>
      <c r="B352" s="32"/>
      <c r="C352" s="33">
        <v>298.15</v>
      </c>
      <c r="D352" s="34">
        <v>7.12</v>
      </c>
      <c r="E352" s="123">
        <v>0.4349</v>
      </c>
      <c r="F352" s="34">
        <v>4.4</v>
      </c>
      <c r="G352" s="57">
        <v>0.0037</v>
      </c>
      <c r="H352" s="34">
        <v>0.4</v>
      </c>
      <c r="I352" s="76">
        <v>0</v>
      </c>
      <c r="J352" s="76">
        <v>0</v>
      </c>
      <c r="K352" s="36"/>
      <c r="L352" s="34"/>
      <c r="M352" s="34"/>
      <c r="N352" s="34"/>
      <c r="O352" s="34"/>
      <c r="P352" s="34"/>
      <c r="S352" s="34"/>
    </row>
    <row r="353" spans="1:19" ht="12.75">
      <c r="A353" s="14"/>
      <c r="B353" s="32"/>
      <c r="C353" s="33">
        <v>298.15</v>
      </c>
      <c r="D353" s="34">
        <v>7.12</v>
      </c>
      <c r="E353" s="123">
        <v>0.4349</v>
      </c>
      <c r="F353" s="34">
        <v>4.8</v>
      </c>
      <c r="G353" s="57">
        <v>0.0037</v>
      </c>
      <c r="H353" s="34">
        <v>0.4</v>
      </c>
      <c r="I353" s="76">
        <v>0</v>
      </c>
      <c r="J353" s="76">
        <v>0</v>
      </c>
      <c r="K353" s="36"/>
      <c r="L353" s="34"/>
      <c r="M353" s="34"/>
      <c r="N353" s="34"/>
      <c r="O353" s="34"/>
      <c r="P353" s="34"/>
      <c r="S353" s="34"/>
    </row>
    <row r="354" spans="1:19" ht="12.75">
      <c r="A354" s="14"/>
      <c r="B354" s="32"/>
      <c r="C354" s="33">
        <v>298.15</v>
      </c>
      <c r="D354" s="34">
        <v>7.16</v>
      </c>
      <c r="E354" s="123">
        <v>0.4338</v>
      </c>
      <c r="F354" s="34">
        <v>4.8</v>
      </c>
      <c r="G354" s="57">
        <v>0.0037</v>
      </c>
      <c r="H354" s="34">
        <v>0.4</v>
      </c>
      <c r="I354" s="76">
        <v>0</v>
      </c>
      <c r="J354" s="76">
        <v>0</v>
      </c>
      <c r="K354" s="36"/>
      <c r="L354" s="34"/>
      <c r="M354" s="34"/>
      <c r="N354" s="34"/>
      <c r="O354" s="34"/>
      <c r="P354" s="34"/>
      <c r="S354" s="34"/>
    </row>
    <row r="355" spans="1:19" ht="12.75">
      <c r="A355" s="14"/>
      <c r="B355" s="32"/>
      <c r="C355" s="33">
        <v>298.15</v>
      </c>
      <c r="D355" s="34">
        <v>7.16</v>
      </c>
      <c r="E355" s="123">
        <v>0.4338</v>
      </c>
      <c r="F355" s="34">
        <v>4.97</v>
      </c>
      <c r="G355" s="57">
        <v>0.0037</v>
      </c>
      <c r="H355" s="34">
        <v>0.4</v>
      </c>
      <c r="I355" s="76">
        <v>0</v>
      </c>
      <c r="J355" s="76">
        <v>0</v>
      </c>
      <c r="K355" s="36"/>
      <c r="L355" s="34"/>
      <c r="M355" s="34"/>
      <c r="N355" s="34"/>
      <c r="O355" s="34"/>
      <c r="P355" s="34"/>
      <c r="S355" s="34"/>
    </row>
    <row r="356" spans="1:19" ht="12.75">
      <c r="A356" s="14"/>
      <c r="B356" s="32"/>
      <c r="C356" s="33">
        <v>298.15</v>
      </c>
      <c r="D356" s="34">
        <v>7.38</v>
      </c>
      <c r="E356" s="123">
        <v>0.4283</v>
      </c>
      <c r="F356" s="34">
        <v>4.56</v>
      </c>
      <c r="G356" s="57">
        <v>0.0037</v>
      </c>
      <c r="H356" s="34">
        <v>0.4</v>
      </c>
      <c r="I356" s="76">
        <v>0</v>
      </c>
      <c r="J356" s="76">
        <v>0</v>
      </c>
      <c r="K356" s="36"/>
      <c r="L356" s="34"/>
      <c r="M356" s="34"/>
      <c r="N356" s="34"/>
      <c r="O356" s="34"/>
      <c r="P356" s="34"/>
      <c r="S356" s="34"/>
    </row>
    <row r="357" spans="1:19" ht="12.75">
      <c r="A357" s="14"/>
      <c r="B357" s="32"/>
      <c r="C357" s="33">
        <v>298.15</v>
      </c>
      <c r="D357" s="34">
        <v>7.38</v>
      </c>
      <c r="E357" s="123">
        <v>0.4283</v>
      </c>
      <c r="F357" s="34">
        <v>4.64</v>
      </c>
      <c r="G357" s="57">
        <v>0.0037</v>
      </c>
      <c r="H357" s="34">
        <v>0.4</v>
      </c>
      <c r="I357" s="76">
        <v>0</v>
      </c>
      <c r="J357" s="76">
        <v>0</v>
      </c>
      <c r="K357" s="36"/>
      <c r="L357" s="34"/>
      <c r="M357" s="34"/>
      <c r="N357" s="34"/>
      <c r="O357" s="34"/>
      <c r="P357" s="34"/>
      <c r="S357" s="34"/>
    </row>
    <row r="358" spans="1:19" ht="12.75">
      <c r="A358" s="14"/>
      <c r="B358" s="32"/>
      <c r="C358" s="33">
        <v>298.15</v>
      </c>
      <c r="D358" s="34">
        <v>7.38</v>
      </c>
      <c r="E358" s="123">
        <v>0.4283</v>
      </c>
      <c r="F358" s="34">
        <v>4.7</v>
      </c>
      <c r="G358" s="57">
        <v>0.0037</v>
      </c>
      <c r="H358" s="34">
        <v>0.4</v>
      </c>
      <c r="I358" s="76">
        <v>0</v>
      </c>
      <c r="J358" s="76">
        <v>0</v>
      </c>
      <c r="K358" s="36"/>
      <c r="L358" s="34"/>
      <c r="M358" s="34"/>
      <c r="N358" s="34"/>
      <c r="O358" s="34"/>
      <c r="P358" s="34"/>
      <c r="S358" s="34"/>
    </row>
    <row r="359" spans="1:19" ht="12.75">
      <c r="A359" s="14"/>
      <c r="B359" s="32"/>
      <c r="C359" s="33">
        <v>298.15</v>
      </c>
      <c r="D359" s="34">
        <v>7.38</v>
      </c>
      <c r="E359" s="123">
        <v>0.4283</v>
      </c>
      <c r="F359" s="34">
        <v>5</v>
      </c>
      <c r="G359" s="57">
        <v>0.0037</v>
      </c>
      <c r="H359" s="34">
        <v>0.4</v>
      </c>
      <c r="I359" s="76">
        <v>0</v>
      </c>
      <c r="J359" s="76">
        <v>0</v>
      </c>
      <c r="K359" s="36"/>
      <c r="L359" s="34"/>
      <c r="M359" s="34"/>
      <c r="N359" s="34"/>
      <c r="O359" s="34"/>
      <c r="P359" s="34"/>
      <c r="S359" s="34"/>
    </row>
    <row r="360" spans="1:19" ht="12.75">
      <c r="A360" s="14"/>
      <c r="B360" s="32"/>
      <c r="C360" s="33">
        <v>298.15</v>
      </c>
      <c r="D360" s="34">
        <v>7.46</v>
      </c>
      <c r="E360" s="123">
        <v>0.4266</v>
      </c>
      <c r="F360" s="34">
        <v>4.68</v>
      </c>
      <c r="G360" s="57">
        <v>0.0037</v>
      </c>
      <c r="H360" s="34">
        <v>0.4</v>
      </c>
      <c r="I360" s="76">
        <v>0</v>
      </c>
      <c r="J360" s="76">
        <v>0</v>
      </c>
      <c r="K360" s="36"/>
      <c r="L360" s="34"/>
      <c r="M360" s="34"/>
      <c r="N360" s="34"/>
      <c r="O360" s="34"/>
      <c r="P360" s="34"/>
      <c r="S360" s="34"/>
    </row>
    <row r="361" spans="1:19" ht="12.75">
      <c r="A361" s="14"/>
      <c r="B361" s="32"/>
      <c r="C361" s="33">
        <v>298.15</v>
      </c>
      <c r="D361" s="34">
        <v>7.46</v>
      </c>
      <c r="E361" s="123">
        <v>0.4266</v>
      </c>
      <c r="F361" s="34">
        <v>4.82</v>
      </c>
      <c r="G361" s="57">
        <v>0.0037</v>
      </c>
      <c r="H361" s="34">
        <v>0.4</v>
      </c>
      <c r="I361" s="76">
        <v>0</v>
      </c>
      <c r="J361" s="76">
        <v>0</v>
      </c>
      <c r="K361" s="36"/>
      <c r="L361" s="34"/>
      <c r="M361" s="34"/>
      <c r="N361" s="34"/>
      <c r="O361" s="34"/>
      <c r="P361" s="34"/>
      <c r="S361" s="34"/>
    </row>
    <row r="362" spans="1:19" ht="12.75">
      <c r="A362" s="14"/>
      <c r="B362" s="32"/>
      <c r="C362" s="33">
        <v>298.15</v>
      </c>
      <c r="D362" s="34">
        <v>7.46</v>
      </c>
      <c r="E362" s="123">
        <v>0.4266</v>
      </c>
      <c r="F362" s="34">
        <v>4.86</v>
      </c>
      <c r="G362" s="57">
        <v>0.0037</v>
      </c>
      <c r="H362" s="34">
        <v>0.4</v>
      </c>
      <c r="I362" s="76">
        <v>0</v>
      </c>
      <c r="J362" s="76">
        <v>0</v>
      </c>
      <c r="K362" s="36"/>
      <c r="L362" s="34"/>
      <c r="M362" s="34"/>
      <c r="N362" s="34"/>
      <c r="O362" s="34"/>
      <c r="P362" s="34"/>
      <c r="S362" s="34"/>
    </row>
    <row r="363" spans="1:19" ht="12.75">
      <c r="A363" s="14"/>
      <c r="B363" s="32"/>
      <c r="C363" s="33">
        <v>298.15</v>
      </c>
      <c r="D363" s="34">
        <v>7.85</v>
      </c>
      <c r="E363" s="123">
        <v>0.4204</v>
      </c>
      <c r="F363" s="34">
        <v>4.71</v>
      </c>
      <c r="G363" s="57">
        <v>0.0037</v>
      </c>
      <c r="H363" s="34">
        <v>0.4</v>
      </c>
      <c r="I363" s="76">
        <v>0</v>
      </c>
      <c r="J363" s="76">
        <v>0</v>
      </c>
      <c r="K363" s="36"/>
      <c r="L363" s="34"/>
      <c r="M363" s="34"/>
      <c r="N363" s="34"/>
      <c r="O363" s="34"/>
      <c r="P363" s="34"/>
      <c r="S363" s="34"/>
    </row>
    <row r="364" spans="1:19" ht="12.75">
      <c r="A364" s="14"/>
      <c r="B364" s="32"/>
      <c r="C364" s="33">
        <v>298.15</v>
      </c>
      <c r="D364" s="34">
        <v>7.85</v>
      </c>
      <c r="E364" s="123">
        <v>0.4204</v>
      </c>
      <c r="F364" s="34">
        <v>5.25</v>
      </c>
      <c r="G364" s="57">
        <v>0.0037</v>
      </c>
      <c r="H364" s="34">
        <v>0.4</v>
      </c>
      <c r="I364" s="76">
        <v>0</v>
      </c>
      <c r="J364" s="76">
        <v>0</v>
      </c>
      <c r="K364" s="36"/>
      <c r="L364" s="34"/>
      <c r="M364" s="34"/>
      <c r="N364" s="34"/>
      <c r="O364" s="34"/>
      <c r="P364" s="34"/>
      <c r="S364" s="34"/>
    </row>
    <row r="365" spans="1:19" ht="12.75">
      <c r="A365" s="14"/>
      <c r="B365" s="32"/>
      <c r="C365" s="33">
        <v>298.15</v>
      </c>
      <c r="D365" s="34">
        <v>7.88</v>
      </c>
      <c r="E365" s="123">
        <v>0.42</v>
      </c>
      <c r="F365" s="34">
        <v>5.06</v>
      </c>
      <c r="G365" s="57">
        <v>0.0037</v>
      </c>
      <c r="H365" s="34">
        <v>0.4</v>
      </c>
      <c r="I365" s="76">
        <v>0</v>
      </c>
      <c r="J365" s="76">
        <v>0</v>
      </c>
      <c r="K365" s="36"/>
      <c r="L365" s="34"/>
      <c r="M365" s="34"/>
      <c r="N365" s="34"/>
      <c r="O365" s="34"/>
      <c r="P365" s="34"/>
      <c r="S365" s="34"/>
    </row>
    <row r="366" spans="1:19" ht="12.75">
      <c r="A366" s="14"/>
      <c r="B366" s="32"/>
      <c r="C366" s="33">
        <v>298.15</v>
      </c>
      <c r="D366" s="34">
        <v>7.88</v>
      </c>
      <c r="E366" s="123">
        <v>0.42</v>
      </c>
      <c r="F366" s="34">
        <v>5.1</v>
      </c>
      <c r="G366" s="57">
        <v>0.0037</v>
      </c>
      <c r="H366" s="34">
        <v>0.4</v>
      </c>
      <c r="I366" s="76">
        <v>0</v>
      </c>
      <c r="J366" s="76">
        <v>0</v>
      </c>
      <c r="K366" s="36"/>
      <c r="L366" s="34"/>
      <c r="M366" s="34"/>
      <c r="N366" s="34"/>
      <c r="O366" s="34"/>
      <c r="P366" s="34"/>
      <c r="S366" s="34"/>
    </row>
    <row r="367" spans="1:19" ht="12.75">
      <c r="A367" s="14"/>
      <c r="B367" s="32"/>
      <c r="C367" s="33">
        <v>298.15</v>
      </c>
      <c r="D367" s="34">
        <v>7.88</v>
      </c>
      <c r="E367" s="123">
        <v>0.42</v>
      </c>
      <c r="F367" s="34">
        <v>5.25</v>
      </c>
      <c r="G367" s="57">
        <v>0.0037</v>
      </c>
      <c r="H367" s="34">
        <v>0.4</v>
      </c>
      <c r="I367" s="76">
        <v>0</v>
      </c>
      <c r="J367" s="76">
        <v>0</v>
      </c>
      <c r="K367" s="36"/>
      <c r="L367" s="34"/>
      <c r="M367" s="34"/>
      <c r="N367" s="34"/>
      <c r="O367" s="34"/>
      <c r="P367" s="34"/>
      <c r="S367" s="34"/>
    </row>
    <row r="368" spans="1:19" ht="12.75">
      <c r="A368" s="14"/>
      <c r="B368" s="32"/>
      <c r="C368" s="33">
        <v>298.15</v>
      </c>
      <c r="D368" s="34">
        <v>7.88</v>
      </c>
      <c r="E368" s="123">
        <v>0.42</v>
      </c>
      <c r="F368" s="34">
        <v>5.92</v>
      </c>
      <c r="G368" s="57">
        <v>0.0037</v>
      </c>
      <c r="H368" s="34">
        <v>0.4</v>
      </c>
      <c r="I368" s="76">
        <v>0</v>
      </c>
      <c r="J368" s="76">
        <v>0</v>
      </c>
      <c r="K368" s="36"/>
      <c r="L368" s="34"/>
      <c r="M368" s="34"/>
      <c r="N368" s="34"/>
      <c r="O368" s="34"/>
      <c r="P368" s="34"/>
      <c r="S368" s="34"/>
    </row>
    <row r="369" spans="1:19" ht="12.75">
      <c r="A369" s="14"/>
      <c r="B369" s="32"/>
      <c r="C369" s="33">
        <v>298.15</v>
      </c>
      <c r="D369" s="34">
        <v>7.94</v>
      </c>
      <c r="E369" s="123">
        <v>0.4194</v>
      </c>
      <c r="F369" s="34">
        <v>5.15</v>
      </c>
      <c r="G369" s="57">
        <v>0.0037</v>
      </c>
      <c r="H369" s="34">
        <v>0.4</v>
      </c>
      <c r="I369" s="76">
        <v>0</v>
      </c>
      <c r="J369" s="76">
        <v>0</v>
      </c>
      <c r="K369" s="36"/>
      <c r="L369" s="34"/>
      <c r="M369" s="34"/>
      <c r="N369" s="34"/>
      <c r="O369" s="34"/>
      <c r="P369" s="34"/>
      <c r="S369" s="34"/>
    </row>
    <row r="370" spans="1:19" ht="12.75">
      <c r="A370" s="14"/>
      <c r="B370" s="32"/>
      <c r="C370" s="33">
        <v>298.15</v>
      </c>
      <c r="D370" s="34">
        <v>7.94</v>
      </c>
      <c r="E370" s="123">
        <v>0.4194</v>
      </c>
      <c r="F370" s="34">
        <v>5.25</v>
      </c>
      <c r="G370" s="57">
        <v>0.0037</v>
      </c>
      <c r="H370" s="34">
        <v>0.4</v>
      </c>
      <c r="I370" s="76">
        <v>0</v>
      </c>
      <c r="J370" s="76">
        <v>0</v>
      </c>
      <c r="K370" s="36"/>
      <c r="L370" s="34"/>
      <c r="M370" s="34"/>
      <c r="N370" s="34"/>
      <c r="O370" s="34"/>
      <c r="P370" s="34"/>
      <c r="S370" s="34"/>
    </row>
    <row r="371" spans="1:19" ht="12.75">
      <c r="A371" s="14"/>
      <c r="B371" s="32"/>
      <c r="C371" s="33">
        <v>298.15</v>
      </c>
      <c r="D371" s="34">
        <v>8.25</v>
      </c>
      <c r="E371" s="123">
        <v>0.4174</v>
      </c>
      <c r="F371" s="34">
        <v>4.97</v>
      </c>
      <c r="G371" s="57">
        <v>0.0037</v>
      </c>
      <c r="H371" s="34">
        <v>0.4</v>
      </c>
      <c r="I371" s="76">
        <v>0</v>
      </c>
      <c r="J371" s="76">
        <v>0</v>
      </c>
      <c r="K371" s="36"/>
      <c r="L371" s="34"/>
      <c r="M371" s="34"/>
      <c r="N371" s="34"/>
      <c r="O371" s="34"/>
      <c r="P371" s="34"/>
      <c r="S371" s="34"/>
    </row>
    <row r="372" spans="1:19" ht="12.75">
      <c r="A372" s="14"/>
      <c r="B372" s="32"/>
      <c r="C372" s="33">
        <v>298.15</v>
      </c>
      <c r="D372" s="34">
        <v>8.25</v>
      </c>
      <c r="E372" s="123">
        <v>0.4174</v>
      </c>
      <c r="F372" s="34">
        <v>5.05</v>
      </c>
      <c r="G372" s="57">
        <v>0.0037</v>
      </c>
      <c r="H372" s="34">
        <v>0.4</v>
      </c>
      <c r="I372" s="76">
        <v>0</v>
      </c>
      <c r="J372" s="76">
        <v>0</v>
      </c>
      <c r="K372" s="36"/>
      <c r="L372" s="34"/>
      <c r="M372" s="34"/>
      <c r="N372" s="34"/>
      <c r="O372" s="34"/>
      <c r="P372" s="34"/>
      <c r="S372" s="34"/>
    </row>
    <row r="373" spans="1:19" ht="12.75">
      <c r="A373" s="14"/>
      <c r="B373" s="32"/>
      <c r="C373" s="33">
        <v>298.15</v>
      </c>
      <c r="D373" s="34">
        <v>8.25</v>
      </c>
      <c r="E373" s="123">
        <v>0.4174</v>
      </c>
      <c r="F373" s="34">
        <v>5.08</v>
      </c>
      <c r="G373" s="57">
        <v>0.0037</v>
      </c>
      <c r="H373" s="34">
        <v>0.4</v>
      </c>
      <c r="I373" s="76">
        <v>0</v>
      </c>
      <c r="J373" s="76">
        <v>0</v>
      </c>
      <c r="K373" s="36"/>
      <c r="L373" s="34"/>
      <c r="M373" s="34"/>
      <c r="N373" s="34"/>
      <c r="O373" s="34"/>
      <c r="P373" s="34"/>
      <c r="S373" s="34"/>
    </row>
    <row r="374" spans="1:19" ht="13.5" thickBot="1">
      <c r="A374" s="39"/>
      <c r="B374" s="40"/>
      <c r="C374" s="156">
        <v>298.15</v>
      </c>
      <c r="D374" s="42">
        <v>8.25</v>
      </c>
      <c r="E374" s="166">
        <v>0.4174</v>
      </c>
      <c r="F374" s="42">
        <v>5.25</v>
      </c>
      <c r="G374" s="77">
        <v>0.0037</v>
      </c>
      <c r="H374" s="42">
        <v>0.4</v>
      </c>
      <c r="I374" s="77">
        <v>0</v>
      </c>
      <c r="J374" s="77">
        <v>0</v>
      </c>
      <c r="K374" s="43"/>
      <c r="L374" s="42"/>
      <c r="M374" s="42"/>
      <c r="N374" s="42"/>
      <c r="O374" s="42"/>
      <c r="P374" s="42"/>
      <c r="Q374" s="56"/>
      <c r="S374" s="34"/>
    </row>
    <row r="375" spans="1:17" ht="13.5" thickTop="1">
      <c r="A375" s="9"/>
      <c r="B375" s="10"/>
      <c r="C375" s="51"/>
      <c r="D375" s="7"/>
      <c r="E375" s="48"/>
      <c r="F375" s="7"/>
      <c r="G375" s="7"/>
      <c r="H375" s="7"/>
      <c r="I375" s="7"/>
      <c r="J375" s="7"/>
      <c r="K375" s="8"/>
      <c r="L375" s="7"/>
      <c r="M375" s="7"/>
      <c r="N375" s="7"/>
      <c r="O375" s="7"/>
      <c r="P375" s="7"/>
      <c r="Q375" s="31"/>
    </row>
    <row r="376" spans="1:11" ht="12.75">
      <c r="A376" s="179">
        <v>11</v>
      </c>
      <c r="E376" s="35"/>
      <c r="K376" s="36"/>
    </row>
    <row r="377" spans="1:17" ht="12.75">
      <c r="A377" s="44" t="s">
        <v>335</v>
      </c>
      <c r="B377" s="2"/>
      <c r="C377" s="3"/>
      <c r="D377" s="4"/>
      <c r="E377" s="5"/>
      <c r="F377" s="4"/>
      <c r="G377" s="4"/>
      <c r="H377" s="4"/>
      <c r="I377" s="6" t="s">
        <v>336</v>
      </c>
      <c r="J377" s="7"/>
      <c r="K377" s="8" t="s">
        <v>337</v>
      </c>
      <c r="L377" s="7"/>
      <c r="M377" s="7"/>
      <c r="N377" s="7"/>
      <c r="O377" s="7"/>
      <c r="P377" s="7"/>
      <c r="Q377" s="31"/>
    </row>
    <row r="378" spans="1:19" s="13" customFormat="1" ht="12.75">
      <c r="A378" s="9"/>
      <c r="B378" s="10" t="s">
        <v>6</v>
      </c>
      <c r="C378" s="11" t="s">
        <v>7</v>
      </c>
      <c r="D378" s="10" t="s">
        <v>8</v>
      </c>
      <c r="E378" s="12" t="s">
        <v>377</v>
      </c>
      <c r="F378" s="10" t="s">
        <v>376</v>
      </c>
      <c r="G378" s="10" t="s">
        <v>9</v>
      </c>
      <c r="H378" s="10" t="s">
        <v>10</v>
      </c>
      <c r="I378" s="10" t="s">
        <v>11</v>
      </c>
      <c r="J378" s="10" t="s">
        <v>12</v>
      </c>
      <c r="K378" s="6" t="s">
        <v>13</v>
      </c>
      <c r="L378" s="10" t="s">
        <v>17</v>
      </c>
      <c r="M378" s="10" t="s">
        <v>14</v>
      </c>
      <c r="N378" s="10" t="s">
        <v>18</v>
      </c>
      <c r="O378" s="10" t="s">
        <v>16</v>
      </c>
      <c r="P378" s="10" t="s">
        <v>15</v>
      </c>
      <c r="Q378" s="53" t="s">
        <v>44</v>
      </c>
      <c r="R378" s="32"/>
      <c r="S378" s="32"/>
    </row>
    <row r="379" spans="1:20" ht="12.75">
      <c r="A379" s="14"/>
      <c r="B379" s="10">
        <v>1</v>
      </c>
      <c r="C379" s="45">
        <v>303.15</v>
      </c>
      <c r="D379" s="34">
        <v>7.4</v>
      </c>
      <c r="E379" s="124">
        <v>0.20147</v>
      </c>
      <c r="F379" s="46">
        <v>0.00015129</v>
      </c>
      <c r="G379" s="193">
        <v>0.000103633910231708</v>
      </c>
      <c r="H379" s="193">
        <v>0.0804487530240457</v>
      </c>
      <c r="I379" s="193">
        <v>0.0455555985081915</v>
      </c>
      <c r="J379" s="194">
        <v>0</v>
      </c>
      <c r="K379" s="36" t="s">
        <v>338</v>
      </c>
      <c r="L379" s="34" t="s">
        <v>339</v>
      </c>
      <c r="M379" s="34" t="s">
        <v>20</v>
      </c>
      <c r="N379" s="34" t="s">
        <v>340</v>
      </c>
      <c r="O379" s="36" t="s">
        <v>460</v>
      </c>
      <c r="P379" s="210" t="s">
        <v>230</v>
      </c>
      <c r="Q379" s="63">
        <v>13</v>
      </c>
      <c r="R379" s="46"/>
      <c r="S379" s="46"/>
      <c r="T379" s="136"/>
    </row>
    <row r="380" spans="1:20" ht="12.75">
      <c r="A380" s="47"/>
      <c r="B380" s="10"/>
      <c r="C380" s="45">
        <v>303.15</v>
      </c>
      <c r="D380" s="34">
        <v>8</v>
      </c>
      <c r="E380" s="124">
        <v>0.18766</v>
      </c>
      <c r="F380" s="46">
        <v>0.00046522</v>
      </c>
      <c r="G380" s="193">
        <v>0.000102783237801292</v>
      </c>
      <c r="H380" s="193">
        <v>0.0803004333113574</v>
      </c>
      <c r="I380" s="193">
        <v>0.0454834862587989</v>
      </c>
      <c r="J380" s="194">
        <v>0</v>
      </c>
      <c r="K380" s="36"/>
      <c r="L380" s="34" t="s">
        <v>21</v>
      </c>
      <c r="M380" s="34"/>
      <c r="N380" s="34"/>
      <c r="O380" s="36"/>
      <c r="P380" s="34"/>
      <c r="R380" s="46"/>
      <c r="S380" s="46"/>
      <c r="T380" s="136"/>
    </row>
    <row r="381" spans="1:20" ht="12.75">
      <c r="A381" s="14"/>
      <c r="B381" s="32"/>
      <c r="C381" s="45">
        <v>303.15</v>
      </c>
      <c r="D381" s="34">
        <v>8.4</v>
      </c>
      <c r="E381" s="124">
        <v>0.17673</v>
      </c>
      <c r="F381" s="46">
        <v>0.0012431</v>
      </c>
      <c r="G381" s="193">
        <v>0.000101237713421258</v>
      </c>
      <c r="H381" s="193">
        <v>0.0801887576346792</v>
      </c>
      <c r="I381" s="193">
        <v>0.0454610519355743</v>
      </c>
      <c r="J381" s="194">
        <v>0</v>
      </c>
      <c r="K381" s="36"/>
      <c r="L381" s="34"/>
      <c r="M381" s="34"/>
      <c r="N381" s="34"/>
      <c r="P381" s="34"/>
      <c r="R381" s="46"/>
      <c r="S381" s="46"/>
      <c r="T381" s="136"/>
    </row>
    <row r="382" spans="1:20" s="26" customFormat="1" ht="12.75">
      <c r="A382" s="9"/>
      <c r="B382" s="10"/>
      <c r="C382" s="15">
        <v>303.15</v>
      </c>
      <c r="D382" s="7">
        <v>9</v>
      </c>
      <c r="E382" s="108">
        <v>0.1664</v>
      </c>
      <c r="F382" s="49">
        <v>0.0027324</v>
      </c>
      <c r="G382" s="195">
        <v>9.96562270540934E-05</v>
      </c>
      <c r="H382" s="195">
        <v>0.0800621043602205</v>
      </c>
      <c r="I382" s="195">
        <v>0.0454397696623552</v>
      </c>
      <c r="J382" s="194">
        <v>0</v>
      </c>
      <c r="K382" s="8"/>
      <c r="L382" s="7"/>
      <c r="M382" s="7"/>
      <c r="N382" s="7"/>
      <c r="O382" s="7"/>
      <c r="P382" s="7"/>
      <c r="Q382" s="31"/>
      <c r="R382" s="46"/>
      <c r="S382" s="46"/>
      <c r="T382" s="136"/>
    </row>
    <row r="383" spans="1:20" ht="12.75">
      <c r="A383" s="9"/>
      <c r="B383" s="10"/>
      <c r="C383" s="25">
        <v>303.15</v>
      </c>
      <c r="D383" s="7">
        <v>7.4</v>
      </c>
      <c r="E383" s="108">
        <v>0.17733</v>
      </c>
      <c r="F383" s="49">
        <v>0.00016385</v>
      </c>
      <c r="G383" s="195">
        <v>0.000178397476278134</v>
      </c>
      <c r="H383" s="195">
        <v>0.075246655919117</v>
      </c>
      <c r="I383" s="195">
        <v>0.0414768521172385</v>
      </c>
      <c r="J383" s="196">
        <v>0</v>
      </c>
      <c r="K383" s="8"/>
      <c r="L383" s="7"/>
      <c r="M383" s="7"/>
      <c r="N383" s="7"/>
      <c r="O383" s="7"/>
      <c r="P383" s="7"/>
      <c r="Q383" s="31"/>
      <c r="R383" s="46"/>
      <c r="S383" s="46"/>
      <c r="T383" s="136"/>
    </row>
    <row r="384" spans="1:20" ht="12.75">
      <c r="A384" s="9"/>
      <c r="B384" s="10"/>
      <c r="C384" s="25">
        <v>303.15</v>
      </c>
      <c r="D384" s="7">
        <v>8</v>
      </c>
      <c r="E384" s="108">
        <v>0.16313</v>
      </c>
      <c r="F384" s="49">
        <v>0.00043986</v>
      </c>
      <c r="G384" s="195">
        <v>0.000177098497833144</v>
      </c>
      <c r="H384" s="195">
        <v>0.0751591826784895</v>
      </c>
      <c r="I384" s="195">
        <v>0.041441634143002</v>
      </c>
      <c r="J384" s="196">
        <v>0</v>
      </c>
      <c r="K384" s="8"/>
      <c r="L384" s="7"/>
      <c r="M384" s="7"/>
      <c r="N384" s="7"/>
      <c r="O384" s="7"/>
      <c r="P384" s="7"/>
      <c r="Q384" s="31"/>
      <c r="R384" s="46"/>
      <c r="S384" s="46"/>
      <c r="T384" s="136"/>
    </row>
    <row r="385" spans="2:20" s="7" customFormat="1" ht="12.75">
      <c r="B385" s="20"/>
      <c r="C385" s="259">
        <v>303.15</v>
      </c>
      <c r="D385" s="20">
        <v>8.4</v>
      </c>
      <c r="E385" s="260">
        <v>0.15229</v>
      </c>
      <c r="F385" s="50">
        <v>0.0009768</v>
      </c>
      <c r="G385" s="261">
        <v>0.000174207055483788</v>
      </c>
      <c r="H385" s="261">
        <v>0.0750931719254364</v>
      </c>
      <c r="I385" s="261">
        <v>0.0414295031114147</v>
      </c>
      <c r="J385" s="262">
        <v>0</v>
      </c>
      <c r="K385" s="20"/>
      <c r="L385" s="20"/>
      <c r="M385" s="20"/>
      <c r="N385" s="20"/>
      <c r="O385" s="20" t="s">
        <v>180</v>
      </c>
      <c r="P385" s="20"/>
      <c r="Q385" s="31"/>
      <c r="R385" s="46"/>
      <c r="S385" s="46"/>
      <c r="T385" s="154"/>
    </row>
    <row r="386" spans="2:16" ht="12.75">
      <c r="B386">
        <v>2</v>
      </c>
      <c r="C386" s="224">
        <v>298.15</v>
      </c>
      <c r="D386">
        <v>6.989</v>
      </c>
      <c r="E386">
        <v>0.250000000002835</v>
      </c>
      <c r="F386" s="136">
        <v>3.12344E-05</v>
      </c>
      <c r="G386">
        <v>0.0008874589577573411</v>
      </c>
      <c r="H386">
        <v>0.21185284260271503</v>
      </c>
      <c r="I386" s="222">
        <v>0</v>
      </c>
      <c r="J386" s="223">
        <v>0</v>
      </c>
      <c r="P386" s="225" t="s">
        <v>489</v>
      </c>
    </row>
    <row r="387" spans="3:10" ht="12.75">
      <c r="C387" s="224">
        <v>298.15</v>
      </c>
      <c r="D387">
        <v>6.98</v>
      </c>
      <c r="E387">
        <v>0.25000000000278805</v>
      </c>
      <c r="F387" s="136">
        <v>2.96296E-05</v>
      </c>
      <c r="G387">
        <v>0.0008852872716435387</v>
      </c>
      <c r="H387">
        <v>0.21192774605287495</v>
      </c>
      <c r="I387" s="222">
        <v>0</v>
      </c>
      <c r="J387" s="223">
        <v>0</v>
      </c>
    </row>
    <row r="388" spans="3:10" ht="12.75">
      <c r="C388" s="224">
        <v>298.15</v>
      </c>
      <c r="D388">
        <v>6.98</v>
      </c>
      <c r="E388">
        <v>0.2500000000029333</v>
      </c>
      <c r="F388" s="136">
        <v>2.93625E-05</v>
      </c>
      <c r="G388">
        <v>0.0008578808929710449</v>
      </c>
      <c r="H388">
        <v>0.21156528644292744</v>
      </c>
      <c r="I388" s="222">
        <v>0</v>
      </c>
      <c r="J388" s="223">
        <v>0</v>
      </c>
    </row>
    <row r="389" spans="1:17" ht="12.75">
      <c r="A389" s="26"/>
      <c r="B389" s="26"/>
      <c r="C389" s="263">
        <v>298.15</v>
      </c>
      <c r="D389" s="26">
        <v>6.94</v>
      </c>
      <c r="E389" s="26">
        <v>0.2500000000026131</v>
      </c>
      <c r="F389" s="154">
        <v>2.74612E-05</v>
      </c>
      <c r="G389" s="26">
        <v>0.0008611653657772754</v>
      </c>
      <c r="H389" s="26">
        <v>0.21207062238007746</v>
      </c>
      <c r="I389" s="222">
        <v>0</v>
      </c>
      <c r="J389" s="223">
        <v>0</v>
      </c>
      <c r="K389" s="26"/>
      <c r="L389" s="26"/>
      <c r="M389" s="26"/>
      <c r="N389" s="26"/>
      <c r="O389" s="26"/>
      <c r="P389" s="26"/>
      <c r="Q389" s="31"/>
    </row>
    <row r="390" spans="1:17" ht="12.75">
      <c r="A390" s="26"/>
      <c r="B390" s="26"/>
      <c r="C390" s="263">
        <v>298.15</v>
      </c>
      <c r="D390" s="26">
        <v>6.94</v>
      </c>
      <c r="E390" s="26">
        <v>0.2500000000024899</v>
      </c>
      <c r="F390" s="154">
        <v>2.90368E-05</v>
      </c>
      <c r="G390" s="26">
        <v>0.0008877527548544155</v>
      </c>
      <c r="H390" s="26">
        <v>0.212419660042382</v>
      </c>
      <c r="I390" s="222">
        <v>0</v>
      </c>
      <c r="J390" s="223">
        <v>0</v>
      </c>
      <c r="K390" s="26"/>
      <c r="L390" s="26"/>
      <c r="M390" s="26"/>
      <c r="N390" s="26"/>
      <c r="O390" s="26"/>
      <c r="P390" s="26"/>
      <c r="Q390" s="31"/>
    </row>
    <row r="391" spans="1:17" ht="13.5" thickBot="1">
      <c r="A391" s="92"/>
      <c r="B391" s="92"/>
      <c r="C391" s="264">
        <v>298.15</v>
      </c>
      <c r="D391" s="92">
        <v>6.95</v>
      </c>
      <c r="E391" s="92">
        <v>0.2500000000026538</v>
      </c>
      <c r="F391" s="168">
        <v>2.8255E-05</v>
      </c>
      <c r="G391" s="92">
        <v>0.000869246741277353</v>
      </c>
      <c r="H391" s="92">
        <v>0.21206238732713362</v>
      </c>
      <c r="I391" s="265">
        <v>0</v>
      </c>
      <c r="J391" s="266">
        <v>0</v>
      </c>
      <c r="K391" s="92"/>
      <c r="L391" s="92"/>
      <c r="M391" s="92"/>
      <c r="N391" s="92"/>
      <c r="O391" s="42" t="s">
        <v>178</v>
      </c>
      <c r="P391" s="92"/>
      <c r="Q391" s="56"/>
    </row>
    <row r="392" ht="13.5" thickTop="1">
      <c r="F392" s="159"/>
    </row>
    <row r="393" spans="1:10" ht="12.75">
      <c r="A393" s="128" t="s">
        <v>202</v>
      </c>
      <c r="B393" s="128"/>
      <c r="C393" s="128"/>
      <c r="D393" s="128"/>
      <c r="E393" s="128"/>
      <c r="F393" s="128"/>
      <c r="G393" s="128"/>
      <c r="H393" s="88"/>
      <c r="J393" t="s">
        <v>203</v>
      </c>
    </row>
    <row r="394" ht="12.75"/>
    <row r="395" spans="1:6" ht="12.75">
      <c r="A395" s="179">
        <v>12</v>
      </c>
      <c r="B395" s="88"/>
      <c r="C395" s="88"/>
      <c r="D395" s="88"/>
      <c r="E395" s="88"/>
      <c r="F395" s="88"/>
    </row>
    <row r="396" spans="1:20" ht="12.75">
      <c r="A396" s="1" t="s">
        <v>343</v>
      </c>
      <c r="B396" s="2"/>
      <c r="C396" s="3"/>
      <c r="D396" s="4"/>
      <c r="E396" s="4"/>
      <c r="F396" s="4"/>
      <c r="G396" s="4"/>
      <c r="H396" s="4"/>
      <c r="I396" s="7"/>
      <c r="J396" s="7"/>
      <c r="K396" s="52"/>
      <c r="L396" s="7"/>
      <c r="M396" s="7"/>
      <c r="N396" s="7"/>
      <c r="O396" s="7"/>
      <c r="P396" s="7"/>
      <c r="Q396" s="31"/>
      <c r="R396" s="32"/>
      <c r="T396" s="32"/>
    </row>
    <row r="397" spans="1:20" s="13" customFormat="1" ht="12.75">
      <c r="A397" s="9"/>
      <c r="B397" s="10" t="s">
        <v>6</v>
      </c>
      <c r="C397" s="11" t="s">
        <v>7</v>
      </c>
      <c r="D397" s="10" t="s">
        <v>8</v>
      </c>
      <c r="E397" s="10" t="s">
        <v>377</v>
      </c>
      <c r="F397" s="10" t="s">
        <v>376</v>
      </c>
      <c r="G397" s="10" t="s">
        <v>9</v>
      </c>
      <c r="H397" s="10" t="s">
        <v>10</v>
      </c>
      <c r="I397" s="10" t="s">
        <v>11</v>
      </c>
      <c r="J397" s="10" t="s">
        <v>12</v>
      </c>
      <c r="K397" s="10" t="s">
        <v>13</v>
      </c>
      <c r="L397" s="10" t="s">
        <v>17</v>
      </c>
      <c r="M397" s="10" t="s">
        <v>14</v>
      </c>
      <c r="N397" s="10" t="s">
        <v>18</v>
      </c>
      <c r="O397" s="53" t="s">
        <v>16</v>
      </c>
      <c r="P397" s="53" t="s">
        <v>15</v>
      </c>
      <c r="Q397" s="53" t="s">
        <v>44</v>
      </c>
      <c r="R397" s="53"/>
      <c r="S397" s="53"/>
      <c r="T397" s="53"/>
    </row>
    <row r="398" spans="1:21" ht="12.75">
      <c r="A398" s="14"/>
      <c r="B398" s="32">
        <v>1</v>
      </c>
      <c r="C398" s="45">
        <v>311.15</v>
      </c>
      <c r="D398" s="34">
        <v>6.39</v>
      </c>
      <c r="E398" s="34">
        <v>0.25</v>
      </c>
      <c r="F398" s="136">
        <v>290000</v>
      </c>
      <c r="G398" s="57">
        <v>0.000191252729841343</v>
      </c>
      <c r="H398" s="57">
        <v>0.180983313998719</v>
      </c>
      <c r="I398" s="198">
        <v>0</v>
      </c>
      <c r="J398" s="198">
        <v>0</v>
      </c>
      <c r="K398" s="89" t="s">
        <v>344</v>
      </c>
      <c r="L398" s="34" t="s">
        <v>21</v>
      </c>
      <c r="M398" s="34" t="s">
        <v>20</v>
      </c>
      <c r="N398" s="34" t="s">
        <v>345</v>
      </c>
      <c r="O398" s="36" t="s">
        <v>380</v>
      </c>
      <c r="P398" s="214" t="s">
        <v>231</v>
      </c>
      <c r="Q398" s="63">
        <v>23</v>
      </c>
      <c r="R398" s="46"/>
      <c r="S398" s="46"/>
      <c r="T398" s="46"/>
      <c r="U398" s="136"/>
    </row>
    <row r="399" spans="1:21" ht="12.75">
      <c r="A399" s="14"/>
      <c r="B399" s="32"/>
      <c r="C399" s="45">
        <v>311.15</v>
      </c>
      <c r="D399" s="34">
        <v>6.42</v>
      </c>
      <c r="E399" s="34">
        <v>0.25</v>
      </c>
      <c r="F399" s="136">
        <v>418000</v>
      </c>
      <c r="G399" s="57">
        <v>0.00019009536127563</v>
      </c>
      <c r="H399" s="57">
        <v>0.180444105767254</v>
      </c>
      <c r="I399" s="198">
        <v>0</v>
      </c>
      <c r="J399" s="198">
        <v>0</v>
      </c>
      <c r="K399" s="34" t="s">
        <v>346</v>
      </c>
      <c r="L399" s="34"/>
      <c r="M399" s="34"/>
      <c r="N399" s="34"/>
      <c r="O399" t="s">
        <v>401</v>
      </c>
      <c r="P399" s="34"/>
      <c r="R399" s="46"/>
      <c r="S399" s="46"/>
      <c r="T399" s="46"/>
      <c r="U399" s="136"/>
    </row>
    <row r="400" spans="1:21" ht="12.75">
      <c r="A400" s="14"/>
      <c r="B400" s="32"/>
      <c r="C400" s="45">
        <v>311.15</v>
      </c>
      <c r="D400" s="34">
        <v>6.52</v>
      </c>
      <c r="E400" s="34">
        <v>0.25</v>
      </c>
      <c r="F400" s="136">
        <v>409000</v>
      </c>
      <c r="G400" s="57">
        <v>0.000186630946080293</v>
      </c>
      <c r="H400" s="57">
        <v>0.178622067135135</v>
      </c>
      <c r="I400" s="198">
        <v>0</v>
      </c>
      <c r="J400" s="198">
        <v>0</v>
      </c>
      <c r="K400" s="34"/>
      <c r="L400" s="34"/>
      <c r="M400" s="34"/>
      <c r="N400" s="34"/>
      <c r="O400" s="36" t="s">
        <v>145</v>
      </c>
      <c r="P400" s="34"/>
      <c r="R400" s="46"/>
      <c r="S400" s="46"/>
      <c r="T400" s="46"/>
      <c r="U400" s="136"/>
    </row>
    <row r="401" spans="1:21" ht="12.75">
      <c r="A401" s="14"/>
      <c r="B401" s="32"/>
      <c r="C401" s="45">
        <v>311.15</v>
      </c>
      <c r="D401" s="34">
        <v>6.75</v>
      </c>
      <c r="E401" s="34">
        <v>0.25</v>
      </c>
      <c r="F401" s="136">
        <v>637000</v>
      </c>
      <c r="G401" s="57">
        <v>0.000180522175742315</v>
      </c>
      <c r="H401" s="57">
        <v>0.174480010621598</v>
      </c>
      <c r="I401" s="198">
        <v>0</v>
      </c>
      <c r="J401" s="198">
        <v>0</v>
      </c>
      <c r="K401" s="36" t="s">
        <v>347</v>
      </c>
      <c r="L401" s="34"/>
      <c r="M401" s="34"/>
      <c r="N401" s="34"/>
      <c r="O401" s="34"/>
      <c r="P401" s="34"/>
      <c r="R401" s="46"/>
      <c r="S401" s="46"/>
      <c r="T401" s="46"/>
      <c r="U401" s="136"/>
    </row>
    <row r="402" spans="1:21" ht="12.75">
      <c r="A402" s="14"/>
      <c r="B402" s="32"/>
      <c r="C402" s="45">
        <v>311.15</v>
      </c>
      <c r="D402" s="34">
        <v>6.79</v>
      </c>
      <c r="E402" s="34">
        <v>0.25</v>
      </c>
      <c r="F402" s="136">
        <v>595000</v>
      </c>
      <c r="G402" s="57">
        <v>0.000179675070234362</v>
      </c>
      <c r="H402" s="57">
        <v>0.173794570907719</v>
      </c>
      <c r="I402" s="198">
        <v>0</v>
      </c>
      <c r="J402" s="198">
        <v>0</v>
      </c>
      <c r="K402" s="34"/>
      <c r="L402" s="34"/>
      <c r="M402" s="34"/>
      <c r="N402" s="34"/>
      <c r="O402" s="34" t="s">
        <v>270</v>
      </c>
      <c r="P402" s="34"/>
      <c r="R402" s="46"/>
      <c r="S402" s="46"/>
      <c r="T402" s="46"/>
      <c r="U402" s="136"/>
    </row>
    <row r="403" spans="1:21" ht="12.75">
      <c r="A403" s="14"/>
      <c r="B403" s="32"/>
      <c r="C403" s="45">
        <v>311.15</v>
      </c>
      <c r="D403" s="34">
        <v>6.82</v>
      </c>
      <c r="E403" s="34">
        <v>0.25</v>
      </c>
      <c r="F403" s="136">
        <v>773000</v>
      </c>
      <c r="G403" s="57">
        <v>0.000179075550023344</v>
      </c>
      <c r="H403" s="57">
        <v>0.173291275013058</v>
      </c>
      <c r="I403" s="198">
        <v>0</v>
      </c>
      <c r="J403" s="198">
        <v>0</v>
      </c>
      <c r="K403" s="36" t="s">
        <v>271</v>
      </c>
      <c r="L403" s="34"/>
      <c r="M403" s="34"/>
      <c r="N403" s="34"/>
      <c r="O403" s="34"/>
      <c r="P403" s="34"/>
      <c r="R403" s="46"/>
      <c r="S403" s="46"/>
      <c r="T403" s="46"/>
      <c r="U403" s="136"/>
    </row>
    <row r="404" spans="1:21" ht="12.75">
      <c r="A404" s="14"/>
      <c r="B404" s="32"/>
      <c r="C404" s="45">
        <v>311.15</v>
      </c>
      <c r="D404" s="34">
        <v>6.91</v>
      </c>
      <c r="E404" s="34">
        <v>0.25</v>
      </c>
      <c r="F404" s="136">
        <v>733000</v>
      </c>
      <c r="G404" s="57">
        <v>0.000177447655282473</v>
      </c>
      <c r="H404" s="57">
        <v>0.171845680808517</v>
      </c>
      <c r="I404" s="198">
        <v>0</v>
      </c>
      <c r="J404" s="198">
        <v>0</v>
      </c>
      <c r="K404" s="34"/>
      <c r="L404" s="34"/>
      <c r="M404" s="34"/>
      <c r="N404" s="34"/>
      <c r="O404" s="34"/>
      <c r="P404" s="34"/>
      <c r="R404" s="46"/>
      <c r="S404" s="46"/>
      <c r="T404" s="46"/>
      <c r="U404" s="136"/>
    </row>
    <row r="405" spans="1:21" ht="12.75">
      <c r="A405" s="14"/>
      <c r="B405" s="32"/>
      <c r="C405" s="45">
        <v>311.15</v>
      </c>
      <c r="D405" s="34">
        <v>7.05</v>
      </c>
      <c r="E405" s="34">
        <v>0.25</v>
      </c>
      <c r="F405" s="136">
        <v>1140000</v>
      </c>
      <c r="G405" s="57">
        <v>0.000175366255303997</v>
      </c>
      <c r="H405" s="57">
        <v>0.169821150524979</v>
      </c>
      <c r="I405" s="198">
        <v>0</v>
      </c>
      <c r="J405" s="198">
        <v>0</v>
      </c>
      <c r="K405" s="34"/>
      <c r="L405" s="34"/>
      <c r="M405" s="34"/>
      <c r="N405" s="34"/>
      <c r="O405" s="34"/>
      <c r="P405" s="34"/>
      <c r="R405" s="46"/>
      <c r="S405" s="46"/>
      <c r="T405" s="46"/>
      <c r="U405" s="136"/>
    </row>
    <row r="406" spans="1:21" ht="12.75">
      <c r="A406" s="14"/>
      <c r="B406" s="32"/>
      <c r="C406" s="45">
        <v>311.15</v>
      </c>
      <c r="D406" s="34">
        <v>7.2</v>
      </c>
      <c r="E406" s="34">
        <v>0.25</v>
      </c>
      <c r="F406" s="136">
        <v>1230000</v>
      </c>
      <c r="G406" s="57">
        <v>0.000173645230618892</v>
      </c>
      <c r="H406" s="57">
        <v>0.167990280386479</v>
      </c>
      <c r="I406" s="198">
        <v>0</v>
      </c>
      <c r="J406" s="198">
        <v>0</v>
      </c>
      <c r="K406" s="34"/>
      <c r="L406" s="34"/>
      <c r="M406" s="34"/>
      <c r="N406" s="34"/>
      <c r="O406" s="34"/>
      <c r="P406" s="34"/>
      <c r="R406" s="46"/>
      <c r="S406" s="46"/>
      <c r="T406" s="46"/>
      <c r="U406" s="136"/>
    </row>
    <row r="407" spans="1:21" ht="12.75">
      <c r="A407" s="14"/>
      <c r="B407" s="32"/>
      <c r="C407" s="45">
        <v>311.15</v>
      </c>
      <c r="D407" s="34">
        <v>7.22</v>
      </c>
      <c r="E407" s="34">
        <v>0.25</v>
      </c>
      <c r="F407" s="136">
        <v>1800000</v>
      </c>
      <c r="G407" s="57">
        <v>0.0001734498509598</v>
      </c>
      <c r="H407" s="57">
        <v>0.167773189927631</v>
      </c>
      <c r="I407" s="198">
        <v>0</v>
      </c>
      <c r="J407" s="198">
        <v>0</v>
      </c>
      <c r="K407" s="34"/>
      <c r="L407" s="34"/>
      <c r="M407" s="34"/>
      <c r="N407" s="34"/>
      <c r="O407" s="34"/>
      <c r="P407" s="34"/>
      <c r="R407" s="46"/>
      <c r="S407" s="46"/>
      <c r="T407" s="46"/>
      <c r="U407" s="136"/>
    </row>
    <row r="408" spans="1:21" ht="12.75">
      <c r="A408" s="14"/>
      <c r="B408" s="32"/>
      <c r="C408" s="45">
        <v>311.15</v>
      </c>
      <c r="D408" s="34">
        <v>7.28</v>
      </c>
      <c r="E408" s="34">
        <v>0.25</v>
      </c>
      <c r="F408" s="136">
        <v>1730000</v>
      </c>
      <c r="G408" s="57">
        <v>0.000172906413553232</v>
      </c>
      <c r="H408" s="57">
        <v>0.167159313132364</v>
      </c>
      <c r="I408" s="198">
        <v>0</v>
      </c>
      <c r="J408" s="198">
        <v>0</v>
      </c>
      <c r="K408" s="34"/>
      <c r="L408" s="34"/>
      <c r="M408" s="34"/>
      <c r="N408" s="34"/>
      <c r="O408" s="34"/>
      <c r="P408" s="34"/>
      <c r="R408" s="46"/>
      <c r="S408" s="46"/>
      <c r="T408" s="46"/>
      <c r="U408" s="136"/>
    </row>
    <row r="409" spans="1:21" ht="12.75">
      <c r="A409" s="14"/>
      <c r="B409" s="32"/>
      <c r="C409" s="45">
        <v>311.15</v>
      </c>
      <c r="D409" s="34">
        <v>7.1</v>
      </c>
      <c r="E409" s="34">
        <v>0.25</v>
      </c>
      <c r="F409" s="136">
        <v>1030000</v>
      </c>
      <c r="G409" s="101">
        <v>5.47113773350979E-07</v>
      </c>
      <c r="H409" s="57">
        <v>0.168438187039698</v>
      </c>
      <c r="I409" s="198">
        <v>0</v>
      </c>
      <c r="J409" s="198">
        <v>0</v>
      </c>
      <c r="K409" s="34"/>
      <c r="L409" s="34"/>
      <c r="M409" s="34"/>
      <c r="N409" s="34"/>
      <c r="O409" s="34"/>
      <c r="P409" s="34"/>
      <c r="R409" s="46"/>
      <c r="S409" s="46"/>
      <c r="T409" s="46"/>
      <c r="U409" s="136"/>
    </row>
    <row r="410" spans="1:21" ht="12.75">
      <c r="A410" s="14"/>
      <c r="B410" s="32"/>
      <c r="C410" s="45">
        <v>311.15</v>
      </c>
      <c r="D410" s="34">
        <v>7.1</v>
      </c>
      <c r="E410" s="34">
        <v>0.25</v>
      </c>
      <c r="F410" s="136">
        <v>1090000</v>
      </c>
      <c r="G410" s="101">
        <v>5.49528485750163E-06</v>
      </c>
      <c r="H410" s="57">
        <v>0.168462251735961</v>
      </c>
      <c r="I410" s="198">
        <v>0</v>
      </c>
      <c r="J410" s="198">
        <v>0</v>
      </c>
      <c r="K410" s="34"/>
      <c r="L410" s="34"/>
      <c r="M410" s="34"/>
      <c r="N410" s="34"/>
      <c r="O410" s="34"/>
      <c r="P410" s="34"/>
      <c r="R410" s="46"/>
      <c r="S410" s="46"/>
      <c r="T410" s="46"/>
      <c r="U410" s="136"/>
    </row>
    <row r="411" spans="1:21" ht="12.75">
      <c r="A411" s="14"/>
      <c r="B411" s="32"/>
      <c r="C411" s="45">
        <v>311.15</v>
      </c>
      <c r="D411" s="34">
        <v>7.09</v>
      </c>
      <c r="E411" s="34">
        <v>0.25</v>
      </c>
      <c r="F411" s="136">
        <v>1290000</v>
      </c>
      <c r="G411" s="101">
        <v>5.75151362044547E-05</v>
      </c>
      <c r="H411" s="57">
        <v>0.168829153401551</v>
      </c>
      <c r="I411" s="198">
        <v>0</v>
      </c>
      <c r="J411" s="198">
        <v>0</v>
      </c>
      <c r="K411" s="34"/>
      <c r="L411" s="34"/>
      <c r="M411" s="34"/>
      <c r="N411" s="34"/>
      <c r="O411" s="34"/>
      <c r="P411" s="34"/>
      <c r="R411" s="46"/>
      <c r="S411" s="46"/>
      <c r="T411" s="46"/>
      <c r="U411" s="136"/>
    </row>
    <row r="412" spans="1:21" ht="12.75">
      <c r="A412" s="14"/>
      <c r="B412" s="32"/>
      <c r="C412" s="45">
        <v>311.15</v>
      </c>
      <c r="D412" s="34">
        <v>7.06</v>
      </c>
      <c r="E412" s="34">
        <v>0.25</v>
      </c>
      <c r="F412" s="136">
        <v>3110000</v>
      </c>
      <c r="G412" s="57">
        <v>0.00099603248105565</v>
      </c>
      <c r="H412" s="57">
        <v>0.171508743800509</v>
      </c>
      <c r="I412" s="198">
        <v>0</v>
      </c>
      <c r="J412" s="198">
        <v>0</v>
      </c>
      <c r="K412" s="34"/>
      <c r="L412" s="34"/>
      <c r="M412" s="34"/>
      <c r="N412" s="34"/>
      <c r="O412" s="34"/>
      <c r="P412" s="34"/>
      <c r="R412" s="46"/>
      <c r="S412" s="46"/>
      <c r="T412" s="46"/>
      <c r="U412" s="136"/>
    </row>
    <row r="413" spans="1:21" ht="12.75">
      <c r="A413" s="9"/>
      <c r="B413" s="10"/>
      <c r="C413" s="15">
        <v>311.15</v>
      </c>
      <c r="D413" s="34">
        <v>7</v>
      </c>
      <c r="E413" s="7">
        <v>0.25</v>
      </c>
      <c r="F413" s="136">
        <v>5400000</v>
      </c>
      <c r="G413" s="57">
        <v>0.00410582862426431</v>
      </c>
      <c r="H413" s="57">
        <v>0.174230393383878</v>
      </c>
      <c r="I413" s="199">
        <v>0</v>
      </c>
      <c r="J413" s="199">
        <v>0</v>
      </c>
      <c r="K413" s="7"/>
      <c r="L413" s="7"/>
      <c r="M413" s="7"/>
      <c r="N413" s="7"/>
      <c r="O413" s="7"/>
      <c r="P413" s="7"/>
      <c r="Q413" s="31"/>
      <c r="R413" s="46"/>
      <c r="S413" s="46"/>
      <c r="T413" s="46"/>
      <c r="U413" s="136"/>
    </row>
    <row r="414" spans="1:21" ht="12.75">
      <c r="A414" s="9"/>
      <c r="B414" s="10"/>
      <c r="C414" s="45">
        <v>311.15</v>
      </c>
      <c r="D414" s="34">
        <v>6.94</v>
      </c>
      <c r="E414" s="34">
        <v>0.25</v>
      </c>
      <c r="F414" s="136">
        <v>6750000</v>
      </c>
      <c r="G414" s="57">
        <v>0.00988237564061389</v>
      </c>
      <c r="H414" s="57">
        <v>0.176148976374706</v>
      </c>
      <c r="I414" s="198">
        <v>0</v>
      </c>
      <c r="J414" s="198">
        <v>0</v>
      </c>
      <c r="K414" s="7"/>
      <c r="L414" s="7"/>
      <c r="M414" s="7"/>
      <c r="N414" s="7"/>
      <c r="O414" s="7"/>
      <c r="P414" s="7"/>
      <c r="Q414" s="31"/>
      <c r="R414" s="46"/>
      <c r="S414" s="46"/>
      <c r="T414" s="46"/>
      <c r="U414" s="136"/>
    </row>
    <row r="415" spans="1:21" ht="12.75">
      <c r="A415" s="9"/>
      <c r="B415" s="10"/>
      <c r="C415" s="25">
        <v>311.15</v>
      </c>
      <c r="D415" s="34">
        <v>6.81</v>
      </c>
      <c r="E415" s="34">
        <v>0.25</v>
      </c>
      <c r="F415" s="136">
        <v>1310000</v>
      </c>
      <c r="G415" s="57">
        <v>0.000180366671412372</v>
      </c>
      <c r="H415" s="57">
        <v>0.173486458818782</v>
      </c>
      <c r="I415" s="198">
        <v>0</v>
      </c>
      <c r="J415" s="198">
        <v>0</v>
      </c>
      <c r="K415" s="7"/>
      <c r="L415" s="7"/>
      <c r="M415" s="7"/>
      <c r="N415" s="7"/>
      <c r="O415" s="7"/>
      <c r="P415" s="7"/>
      <c r="Q415" s="31"/>
      <c r="R415" s="46"/>
      <c r="S415" s="46"/>
      <c r="T415" s="46"/>
      <c r="U415" s="136"/>
    </row>
    <row r="416" spans="1:21" ht="12.75">
      <c r="A416" s="9"/>
      <c r="B416" s="10"/>
      <c r="C416" s="33">
        <v>311.15</v>
      </c>
      <c r="D416" s="34">
        <v>7.11</v>
      </c>
      <c r="E416" s="34">
        <v>0.25</v>
      </c>
      <c r="F416" s="136">
        <v>2260000</v>
      </c>
      <c r="G416" s="57">
        <v>0.00017514960717809</v>
      </c>
      <c r="H416" s="57">
        <v>0.169059956142404</v>
      </c>
      <c r="I416" s="198">
        <v>0</v>
      </c>
      <c r="J416" s="198">
        <v>0</v>
      </c>
      <c r="K416" s="7"/>
      <c r="L416" s="7"/>
      <c r="M416" s="7"/>
      <c r="N416" s="7"/>
      <c r="O416" s="7"/>
      <c r="P416" s="7"/>
      <c r="Q416" s="31"/>
      <c r="R416" s="46"/>
      <c r="S416" s="46"/>
      <c r="T416" s="46"/>
      <c r="U416" s="136"/>
    </row>
    <row r="417" spans="3:18" ht="12.75">
      <c r="C417" s="25">
        <v>311.15</v>
      </c>
      <c r="D417" s="34">
        <v>7.08</v>
      </c>
      <c r="E417" s="34">
        <v>0.25</v>
      </c>
      <c r="F417" s="136">
        <v>1530000</v>
      </c>
      <c r="G417" s="57">
        <v>0.000174982348580237</v>
      </c>
      <c r="H417" s="57">
        <v>0.169426322285919</v>
      </c>
      <c r="I417" s="198">
        <v>0</v>
      </c>
      <c r="J417" s="198">
        <v>0</v>
      </c>
      <c r="Q417" s="34"/>
      <c r="R417"/>
    </row>
    <row r="418" spans="1:21" ht="12.75">
      <c r="A418" s="9"/>
      <c r="B418" s="10"/>
      <c r="C418" s="33">
        <v>311.15</v>
      </c>
      <c r="D418" s="34">
        <v>7.35</v>
      </c>
      <c r="E418" s="34">
        <v>0.25</v>
      </c>
      <c r="F418" s="136">
        <v>2420000</v>
      </c>
      <c r="G418" s="57">
        <v>0.000172345908640224</v>
      </c>
      <c r="H418" s="57">
        <v>0.166512013242845</v>
      </c>
      <c r="I418" s="198">
        <v>0</v>
      </c>
      <c r="J418" s="198">
        <v>0</v>
      </c>
      <c r="K418" s="7"/>
      <c r="L418" s="7"/>
      <c r="M418" s="7"/>
      <c r="N418" s="7"/>
      <c r="O418" s="7"/>
      <c r="P418" s="7"/>
      <c r="Q418" s="31"/>
      <c r="R418" s="46"/>
      <c r="S418" s="46"/>
      <c r="T418" s="46"/>
      <c r="U418" s="136"/>
    </row>
    <row r="419" spans="3:18" ht="12.75">
      <c r="C419" s="25">
        <v>311.15</v>
      </c>
      <c r="D419" s="34">
        <v>6.36</v>
      </c>
      <c r="E419" s="34">
        <v>0.25</v>
      </c>
      <c r="F419" s="136">
        <v>992000</v>
      </c>
      <c r="G419" s="57">
        <v>0.000192469784911746</v>
      </c>
      <c r="H419" s="57">
        <v>0.181517235892327</v>
      </c>
      <c r="I419" s="198">
        <v>0</v>
      </c>
      <c r="J419" s="198">
        <v>0</v>
      </c>
      <c r="Q419" s="34"/>
      <c r="R419"/>
    </row>
    <row r="420" spans="1:21" ht="13.5" thickBot="1">
      <c r="A420" s="39"/>
      <c r="B420" s="40"/>
      <c r="C420" s="156">
        <v>311.15</v>
      </c>
      <c r="D420" s="42">
        <v>6.82</v>
      </c>
      <c r="E420" s="42">
        <v>0.25</v>
      </c>
      <c r="F420" s="168">
        <v>1340000</v>
      </c>
      <c r="G420" s="139">
        <v>0.000179074837798525</v>
      </c>
      <c r="H420" s="77">
        <v>0.173291272493483</v>
      </c>
      <c r="I420" s="200">
        <v>0</v>
      </c>
      <c r="J420" s="200">
        <v>0</v>
      </c>
      <c r="K420" s="42"/>
      <c r="L420" s="42"/>
      <c r="M420" s="42"/>
      <c r="N420" s="42"/>
      <c r="O420" s="42"/>
      <c r="P420" s="42"/>
      <c r="Q420" s="56"/>
      <c r="R420" s="46"/>
      <c r="S420" s="46"/>
      <c r="T420" s="46"/>
      <c r="U420" s="136"/>
    </row>
    <row r="421" spans="1:17" ht="13.5" thickTop="1">
      <c r="A421" s="9"/>
      <c r="B421" s="10"/>
      <c r="C421" s="134"/>
      <c r="D421" s="31"/>
      <c r="E421" s="31"/>
      <c r="F421" s="31"/>
      <c r="G421" s="31"/>
      <c r="H421" s="31"/>
      <c r="I421" s="31"/>
      <c r="J421" s="31"/>
      <c r="K421" s="31"/>
      <c r="L421" s="31"/>
      <c r="M421" s="31"/>
      <c r="N421" s="31"/>
      <c r="O421" s="31"/>
      <c r="P421" s="31"/>
      <c r="Q421" s="31"/>
    </row>
    <row r="422" ht="12.75">
      <c r="A422" s="179">
        <v>13</v>
      </c>
    </row>
    <row r="423" spans="1:17" ht="12.75">
      <c r="A423" s="1" t="s">
        <v>114</v>
      </c>
      <c r="B423" s="2"/>
      <c r="C423" s="3"/>
      <c r="D423" s="4"/>
      <c r="E423" s="7"/>
      <c r="F423" s="7"/>
      <c r="G423" s="7"/>
      <c r="H423" s="7"/>
      <c r="I423" s="7"/>
      <c r="J423" s="7"/>
      <c r="K423" s="7"/>
      <c r="L423" s="7"/>
      <c r="M423" s="7"/>
      <c r="N423" s="7"/>
      <c r="O423" s="7"/>
      <c r="P423" s="7"/>
      <c r="Q423" s="31"/>
    </row>
    <row r="424" spans="1:19" s="13" customFormat="1" ht="12.75">
      <c r="A424" s="9"/>
      <c r="B424" s="10" t="s">
        <v>6</v>
      </c>
      <c r="C424" s="11" t="s">
        <v>7</v>
      </c>
      <c r="D424" s="10" t="s">
        <v>8</v>
      </c>
      <c r="E424" s="10" t="s">
        <v>377</v>
      </c>
      <c r="F424" s="10" t="s">
        <v>376</v>
      </c>
      <c r="G424" s="10" t="s">
        <v>9</v>
      </c>
      <c r="H424" s="10" t="s">
        <v>10</v>
      </c>
      <c r="I424" s="10" t="s">
        <v>11</v>
      </c>
      <c r="J424" s="10" t="s">
        <v>12</v>
      </c>
      <c r="K424" s="10" t="s">
        <v>13</v>
      </c>
      <c r="L424" s="10" t="s">
        <v>17</v>
      </c>
      <c r="M424" s="10" t="s">
        <v>14</v>
      </c>
      <c r="N424" s="10" t="s">
        <v>18</v>
      </c>
      <c r="O424" s="53" t="s">
        <v>16</v>
      </c>
      <c r="P424" s="53" t="s">
        <v>15</v>
      </c>
      <c r="Q424" s="53" t="s">
        <v>44</v>
      </c>
      <c r="R424" s="32"/>
      <c r="S424" s="32"/>
    </row>
    <row r="425" spans="1:19" ht="12.75">
      <c r="A425" s="14"/>
      <c r="B425" s="32">
        <v>1</v>
      </c>
      <c r="C425" s="37">
        <v>298.15</v>
      </c>
      <c r="D425" s="34">
        <v>7.4</v>
      </c>
      <c r="E425" s="57">
        <v>1.2</v>
      </c>
      <c r="F425" s="57">
        <v>14.752</v>
      </c>
      <c r="G425" s="57">
        <v>0</v>
      </c>
      <c r="H425" s="57">
        <v>0</v>
      </c>
      <c r="I425" s="57">
        <v>0.23</v>
      </c>
      <c r="J425" s="57">
        <v>0</v>
      </c>
      <c r="K425" s="34" t="s">
        <v>115</v>
      </c>
      <c r="L425" s="34" t="s">
        <v>116</v>
      </c>
      <c r="M425" s="34" t="s">
        <v>20</v>
      </c>
      <c r="N425" s="34" t="s">
        <v>117</v>
      </c>
      <c r="O425" s="36" t="s">
        <v>461</v>
      </c>
      <c r="P425" s="209" t="s">
        <v>232</v>
      </c>
      <c r="Q425" s="63">
        <v>33</v>
      </c>
      <c r="S425" s="34"/>
    </row>
    <row r="426" spans="1:19" ht="12.75">
      <c r="A426" s="14"/>
      <c r="B426" s="32"/>
      <c r="C426" s="37">
        <v>298.15</v>
      </c>
      <c r="D426" s="34">
        <v>7.4</v>
      </c>
      <c r="E426" s="57">
        <v>1.2</v>
      </c>
      <c r="F426" s="57">
        <v>14.5</v>
      </c>
      <c r="G426" s="57">
        <v>0</v>
      </c>
      <c r="H426" s="57">
        <v>0</v>
      </c>
      <c r="I426" s="57">
        <v>0.23</v>
      </c>
      <c r="J426" s="57">
        <v>0</v>
      </c>
      <c r="K426" s="7" t="s">
        <v>118</v>
      </c>
      <c r="L426" s="34"/>
      <c r="M426" s="34"/>
      <c r="N426" s="34"/>
      <c r="O426" s="36" t="s">
        <v>462</v>
      </c>
      <c r="P426" s="55"/>
      <c r="S426" s="34"/>
    </row>
    <row r="427" spans="1:19" ht="12.75">
      <c r="A427" s="14"/>
      <c r="B427" s="32"/>
      <c r="C427" s="37">
        <v>298.15</v>
      </c>
      <c r="D427" s="34">
        <v>7.4</v>
      </c>
      <c r="E427" s="57">
        <v>1.2</v>
      </c>
      <c r="F427" s="57">
        <v>14.68</v>
      </c>
      <c r="G427" s="57">
        <v>0</v>
      </c>
      <c r="H427" s="57">
        <v>0</v>
      </c>
      <c r="I427" s="57">
        <v>0.23</v>
      </c>
      <c r="J427" s="57">
        <v>0</v>
      </c>
      <c r="K427" s="7"/>
      <c r="L427" s="34"/>
      <c r="M427" s="34"/>
      <c r="N427" s="34"/>
      <c r="O427" s="34"/>
      <c r="P427" s="55"/>
      <c r="S427" s="34"/>
    </row>
    <row r="428" spans="1:19" ht="12.75">
      <c r="A428" s="14"/>
      <c r="B428" s="32"/>
      <c r="C428" s="37">
        <v>298.15</v>
      </c>
      <c r="D428" s="34">
        <v>7.4</v>
      </c>
      <c r="E428" s="57">
        <v>1.2</v>
      </c>
      <c r="F428" s="57">
        <v>14.63</v>
      </c>
      <c r="G428" s="57">
        <v>0</v>
      </c>
      <c r="H428" s="57">
        <v>0</v>
      </c>
      <c r="I428" s="57">
        <v>0.23</v>
      </c>
      <c r="J428" s="57">
        <v>0</v>
      </c>
      <c r="K428" s="34"/>
      <c r="L428" s="34"/>
      <c r="M428" s="34"/>
      <c r="N428" s="34"/>
      <c r="O428" s="34" t="s">
        <v>268</v>
      </c>
      <c r="P428" s="55"/>
      <c r="S428" s="34"/>
    </row>
    <row r="429" spans="1:19" ht="12.75">
      <c r="A429" s="14"/>
      <c r="B429" s="32"/>
      <c r="C429" s="37">
        <v>298.15</v>
      </c>
      <c r="D429" s="34">
        <v>7.4</v>
      </c>
      <c r="E429" s="57">
        <v>1.2</v>
      </c>
      <c r="F429" s="57">
        <v>14.64</v>
      </c>
      <c r="G429" s="57">
        <v>0</v>
      </c>
      <c r="H429" s="57">
        <v>0</v>
      </c>
      <c r="I429" s="57">
        <v>0.23</v>
      </c>
      <c r="J429" s="57">
        <v>0</v>
      </c>
      <c r="K429" s="34"/>
      <c r="L429" s="34"/>
      <c r="M429" s="34"/>
      <c r="N429" s="34"/>
      <c r="O429" s="34"/>
      <c r="P429" s="55"/>
      <c r="S429" s="34"/>
    </row>
    <row r="430" spans="1:19" ht="12.75">
      <c r="A430" s="14"/>
      <c r="B430" s="10"/>
      <c r="C430" s="51">
        <v>298.15</v>
      </c>
      <c r="D430" s="7">
        <v>7.4</v>
      </c>
      <c r="E430" s="76">
        <v>1.2</v>
      </c>
      <c r="F430" s="76">
        <v>14.64</v>
      </c>
      <c r="G430" s="76">
        <v>0</v>
      </c>
      <c r="H430" s="76">
        <v>0</v>
      </c>
      <c r="I430" s="76">
        <v>0.23</v>
      </c>
      <c r="J430" s="76">
        <v>0</v>
      </c>
      <c r="K430" s="7"/>
      <c r="L430" s="7"/>
      <c r="M430" s="7"/>
      <c r="N430" s="7"/>
      <c r="O430" s="7"/>
      <c r="P430" s="140"/>
      <c r="Q430" s="31"/>
      <c r="S430" s="34"/>
    </row>
    <row r="431" spans="2:19" ht="12.75">
      <c r="B431" s="93"/>
      <c r="C431" s="58">
        <v>298.15</v>
      </c>
      <c r="D431" s="20">
        <v>7.4</v>
      </c>
      <c r="E431" s="73">
        <v>1.2</v>
      </c>
      <c r="F431" s="73">
        <v>14.76</v>
      </c>
      <c r="G431" s="73">
        <v>0</v>
      </c>
      <c r="H431" s="73">
        <v>0</v>
      </c>
      <c r="I431" s="73">
        <v>0.23</v>
      </c>
      <c r="J431" s="73">
        <v>0</v>
      </c>
      <c r="K431" s="93"/>
      <c r="L431" s="93"/>
      <c r="M431" s="93"/>
      <c r="N431" s="93"/>
      <c r="O431" s="93"/>
      <c r="P431" s="93"/>
      <c r="Q431" s="31"/>
      <c r="S431" s="34"/>
    </row>
    <row r="432" spans="1:19" ht="12.75">
      <c r="A432" s="14"/>
      <c r="B432" s="32">
        <v>2</v>
      </c>
      <c r="C432" s="37">
        <v>298.15</v>
      </c>
      <c r="D432" s="34">
        <v>7.5</v>
      </c>
      <c r="E432" s="34">
        <v>0.1</v>
      </c>
      <c r="F432" s="34">
        <v>9.31</v>
      </c>
      <c r="G432" s="34">
        <v>0</v>
      </c>
      <c r="H432" s="57">
        <v>0</v>
      </c>
      <c r="I432" s="34">
        <v>0</v>
      </c>
      <c r="J432" s="57">
        <v>0</v>
      </c>
      <c r="K432" s="36" t="s">
        <v>120</v>
      </c>
      <c r="L432" s="34" t="s">
        <v>21</v>
      </c>
      <c r="M432" s="34" t="s">
        <v>20</v>
      </c>
      <c r="N432" s="34" t="s">
        <v>117</v>
      </c>
      <c r="O432" s="36" t="s">
        <v>274</v>
      </c>
      <c r="P432" s="209" t="s">
        <v>233</v>
      </c>
      <c r="S432" s="34"/>
    </row>
    <row r="433" spans="1:19" ht="12.75">
      <c r="A433" s="14"/>
      <c r="B433" s="32"/>
      <c r="C433" s="135">
        <v>298.15</v>
      </c>
      <c r="D433" s="34">
        <v>7.5</v>
      </c>
      <c r="E433" s="34">
        <v>0.1</v>
      </c>
      <c r="F433" s="34">
        <v>12.2</v>
      </c>
      <c r="G433" s="34">
        <v>0</v>
      </c>
      <c r="H433" s="57">
        <v>0</v>
      </c>
      <c r="I433" s="34">
        <v>0.08</v>
      </c>
      <c r="J433" s="57">
        <v>0</v>
      </c>
      <c r="K433" s="57" t="s">
        <v>436</v>
      </c>
      <c r="L433" s="34"/>
      <c r="M433" s="34"/>
      <c r="N433" s="34"/>
      <c r="O433" s="36" t="s">
        <v>121</v>
      </c>
      <c r="P433" s="34"/>
      <c r="Q433" s="158"/>
      <c r="S433" s="34"/>
    </row>
    <row r="434" spans="1:19" ht="12.75">
      <c r="A434" s="14"/>
      <c r="B434" s="32"/>
      <c r="C434" s="135">
        <v>310.15</v>
      </c>
      <c r="D434" s="34">
        <v>7.5</v>
      </c>
      <c r="E434" s="34">
        <v>0.1</v>
      </c>
      <c r="F434" s="34">
        <v>10.8</v>
      </c>
      <c r="G434" s="34">
        <v>0</v>
      </c>
      <c r="H434" s="57">
        <v>0</v>
      </c>
      <c r="I434" s="34">
        <v>0.08</v>
      </c>
      <c r="J434" s="57">
        <v>0</v>
      </c>
      <c r="K434" s="34"/>
      <c r="L434" s="34"/>
      <c r="M434" s="34"/>
      <c r="N434" s="34"/>
      <c r="O434" s="36" t="s">
        <v>272</v>
      </c>
      <c r="P434" s="34"/>
      <c r="S434" s="34"/>
    </row>
    <row r="435" spans="1:19" ht="12.75">
      <c r="A435" s="14"/>
      <c r="B435" s="32"/>
      <c r="C435" s="37">
        <v>298.15</v>
      </c>
      <c r="D435" s="34">
        <v>7.5</v>
      </c>
      <c r="E435" s="34">
        <v>0.044</v>
      </c>
      <c r="F435" s="34">
        <v>11.4</v>
      </c>
      <c r="G435" s="34">
        <v>0</v>
      </c>
      <c r="H435" s="57">
        <v>0</v>
      </c>
      <c r="I435" s="34">
        <v>0.022</v>
      </c>
      <c r="J435" s="57">
        <v>0</v>
      </c>
      <c r="K435" s="36" t="s">
        <v>122</v>
      </c>
      <c r="L435" s="34"/>
      <c r="M435" s="34"/>
      <c r="N435" s="34"/>
      <c r="O435" s="36" t="s">
        <v>273</v>
      </c>
      <c r="P435" s="34"/>
      <c r="S435" s="34"/>
    </row>
    <row r="436" spans="1:19" ht="12.75">
      <c r="A436" s="14"/>
      <c r="B436" s="32"/>
      <c r="C436" s="51">
        <v>298.15</v>
      </c>
      <c r="D436" s="7">
        <v>7.5</v>
      </c>
      <c r="E436" s="7">
        <v>0.07</v>
      </c>
      <c r="F436" s="7">
        <v>11.6</v>
      </c>
      <c r="G436" s="7">
        <v>0</v>
      </c>
      <c r="H436" s="76">
        <v>0</v>
      </c>
      <c r="I436" s="7">
        <v>0.048</v>
      </c>
      <c r="J436" s="76">
        <v>0</v>
      </c>
      <c r="K436" s="7"/>
      <c r="L436" s="7"/>
      <c r="M436" s="7"/>
      <c r="N436" s="7"/>
      <c r="O436" s="36" t="s">
        <v>123</v>
      </c>
      <c r="P436" s="34"/>
      <c r="S436" s="34"/>
    </row>
    <row r="437" spans="1:19" ht="12.75">
      <c r="A437" s="14"/>
      <c r="B437" s="32"/>
      <c r="C437" s="58">
        <v>298.15</v>
      </c>
      <c r="D437" s="20">
        <v>7.5</v>
      </c>
      <c r="E437" s="20">
        <v>0.15</v>
      </c>
      <c r="F437" s="20">
        <v>12.7</v>
      </c>
      <c r="G437" s="20">
        <v>0</v>
      </c>
      <c r="H437" s="73">
        <v>0</v>
      </c>
      <c r="I437" s="20">
        <v>0.13</v>
      </c>
      <c r="J437" s="73">
        <v>0</v>
      </c>
      <c r="K437" s="74" t="s">
        <v>437</v>
      </c>
      <c r="L437" s="20"/>
      <c r="M437" s="20"/>
      <c r="N437" s="20"/>
      <c r="O437" s="20"/>
      <c r="P437" s="34"/>
      <c r="S437" s="34"/>
    </row>
    <row r="438" spans="1:19" ht="12.75">
      <c r="A438" s="14"/>
      <c r="B438" s="32"/>
      <c r="C438" s="37">
        <v>298.15</v>
      </c>
      <c r="D438" s="34">
        <v>7.5</v>
      </c>
      <c r="E438" s="34">
        <v>0.1</v>
      </c>
      <c r="F438" s="34">
        <v>9.307</v>
      </c>
      <c r="G438" s="182">
        <v>0</v>
      </c>
      <c r="H438" s="57">
        <v>0</v>
      </c>
      <c r="I438" s="182">
        <v>0.002986665996409</v>
      </c>
      <c r="J438" s="57">
        <v>0</v>
      </c>
      <c r="K438" s="182"/>
      <c r="L438" s="34"/>
      <c r="M438" s="182"/>
      <c r="N438" s="34"/>
      <c r="O438" s="36" t="s">
        <v>275</v>
      </c>
      <c r="P438" s="34"/>
      <c r="S438" s="34"/>
    </row>
    <row r="439" spans="1:19" ht="12.75">
      <c r="A439" s="14"/>
      <c r="B439" s="32"/>
      <c r="C439" s="37">
        <v>298.15</v>
      </c>
      <c r="D439" s="34">
        <v>7.5</v>
      </c>
      <c r="E439" s="34">
        <v>0.1</v>
      </c>
      <c r="F439" s="34">
        <v>21.3</v>
      </c>
      <c r="G439" s="182">
        <v>0.000426766048549</v>
      </c>
      <c r="H439" s="57">
        <v>0</v>
      </c>
      <c r="I439" s="182">
        <v>0.002993875284271</v>
      </c>
      <c r="J439" s="57">
        <v>0</v>
      </c>
      <c r="K439" s="182"/>
      <c r="L439" s="34"/>
      <c r="M439" s="182"/>
      <c r="N439" s="34"/>
      <c r="O439" s="104" t="s">
        <v>276</v>
      </c>
      <c r="P439" s="34"/>
      <c r="S439" s="34"/>
    </row>
    <row r="440" spans="1:19" ht="12.75">
      <c r="A440" s="14"/>
      <c r="B440" s="32"/>
      <c r="C440" s="37">
        <v>298.15</v>
      </c>
      <c r="D440" s="34">
        <v>7.5</v>
      </c>
      <c r="E440" s="34">
        <v>0.1</v>
      </c>
      <c r="F440" s="34">
        <v>36.05</v>
      </c>
      <c r="G440" s="182">
        <v>0.001193959685793</v>
      </c>
      <c r="H440" s="57">
        <v>0</v>
      </c>
      <c r="I440" s="182">
        <v>0.00299690071026</v>
      </c>
      <c r="J440" s="57">
        <v>0</v>
      </c>
      <c r="K440" s="182"/>
      <c r="L440" s="34"/>
      <c r="M440" s="182"/>
      <c r="N440" s="34"/>
      <c r="O440" s="68" t="s">
        <v>279</v>
      </c>
      <c r="P440" s="34"/>
      <c r="S440" s="34"/>
    </row>
    <row r="441" spans="1:19" ht="12.75">
      <c r="A441" s="14"/>
      <c r="B441" s="32"/>
      <c r="C441" s="37">
        <v>298.15</v>
      </c>
      <c r="D441" s="34">
        <v>7.5</v>
      </c>
      <c r="E441" s="34">
        <v>0.1</v>
      </c>
      <c r="F441" s="34">
        <v>52.46</v>
      </c>
      <c r="G441" s="182">
        <v>0.003069124973736</v>
      </c>
      <c r="H441" s="57">
        <v>0</v>
      </c>
      <c r="I441" s="182">
        <v>0.002998608865995</v>
      </c>
      <c r="J441" s="57">
        <v>0</v>
      </c>
      <c r="K441" s="182"/>
      <c r="L441" s="34"/>
      <c r="M441" s="182"/>
      <c r="N441" s="34"/>
      <c r="O441" s="34"/>
      <c r="P441" s="34"/>
      <c r="S441" s="34"/>
    </row>
    <row r="442" spans="1:19" ht="12.75">
      <c r="A442" s="14"/>
      <c r="B442" s="32"/>
      <c r="C442" s="37">
        <v>298.15</v>
      </c>
      <c r="D442" s="34">
        <v>7.5</v>
      </c>
      <c r="E442" s="34">
        <v>0.1</v>
      </c>
      <c r="F442" s="7">
        <v>64.83</v>
      </c>
      <c r="G442" s="182">
        <v>0.0060168496437</v>
      </c>
      <c r="H442" s="57">
        <v>0</v>
      </c>
      <c r="I442" s="182">
        <v>0.002999249185783</v>
      </c>
      <c r="J442" s="57">
        <v>0</v>
      </c>
      <c r="K442" s="182"/>
      <c r="L442" s="34"/>
      <c r="M442" s="182"/>
      <c r="N442" s="34"/>
      <c r="O442" s="34"/>
      <c r="P442" s="34"/>
      <c r="S442" s="34"/>
    </row>
    <row r="443" spans="1:19" ht="12.75">
      <c r="A443" s="14"/>
      <c r="B443" s="32"/>
      <c r="C443" s="58">
        <v>298.15</v>
      </c>
      <c r="D443" s="20">
        <v>7.5</v>
      </c>
      <c r="E443" s="20">
        <v>0.1</v>
      </c>
      <c r="F443" s="20">
        <v>68.96</v>
      </c>
      <c r="G443" s="185">
        <v>0.00899392158059</v>
      </c>
      <c r="H443" s="73">
        <v>0</v>
      </c>
      <c r="I443" s="185">
        <v>0.002999487093726</v>
      </c>
      <c r="J443" s="73">
        <v>0</v>
      </c>
      <c r="K443" s="185"/>
      <c r="L443" s="20"/>
      <c r="M443" s="185"/>
      <c r="N443" s="20"/>
      <c r="O443" s="20"/>
      <c r="P443" s="34"/>
      <c r="S443" s="34"/>
    </row>
    <row r="444" spans="1:19" ht="12.75">
      <c r="A444" s="14"/>
      <c r="B444" s="32"/>
      <c r="C444" s="37">
        <v>298.15</v>
      </c>
      <c r="D444" s="34">
        <v>7.5</v>
      </c>
      <c r="E444" s="34">
        <v>0.044</v>
      </c>
      <c r="F444" s="34">
        <v>27.6</v>
      </c>
      <c r="G444" s="57">
        <v>0.000329</v>
      </c>
      <c r="H444" s="57">
        <v>0</v>
      </c>
      <c r="I444" s="57">
        <v>0.022</v>
      </c>
      <c r="J444" s="57">
        <v>0</v>
      </c>
      <c r="K444" s="34"/>
      <c r="L444" s="34"/>
      <c r="M444" s="34"/>
      <c r="N444" s="34"/>
      <c r="O444" s="36" t="s">
        <v>278</v>
      </c>
      <c r="P444" s="34"/>
      <c r="S444" s="34"/>
    </row>
    <row r="445" spans="1:19" ht="12.75">
      <c r="A445" s="14"/>
      <c r="B445" s="32"/>
      <c r="C445" s="37">
        <v>298.15</v>
      </c>
      <c r="D445" s="34">
        <v>7.5</v>
      </c>
      <c r="E445" s="34">
        <v>0.044</v>
      </c>
      <c r="F445" s="34">
        <v>48.3</v>
      </c>
      <c r="G445" s="57">
        <v>0.00118</v>
      </c>
      <c r="H445" s="57">
        <v>0</v>
      </c>
      <c r="I445" s="57">
        <v>0.022</v>
      </c>
      <c r="J445" s="57">
        <v>0</v>
      </c>
      <c r="K445" s="34"/>
      <c r="L445" s="34"/>
      <c r="M445" s="34"/>
      <c r="N445" s="34"/>
      <c r="O445" s="146" t="s">
        <v>280</v>
      </c>
      <c r="P445" s="34"/>
      <c r="S445" s="34"/>
    </row>
    <row r="446" spans="1:19" ht="12.75">
      <c r="A446" s="14"/>
      <c r="B446" s="32"/>
      <c r="C446" s="37">
        <v>298.15</v>
      </c>
      <c r="D446" s="34">
        <v>7.5</v>
      </c>
      <c r="E446" s="34">
        <v>0.044</v>
      </c>
      <c r="F446" s="34">
        <v>66.8</v>
      </c>
      <c r="G446" s="76">
        <v>0.00311</v>
      </c>
      <c r="H446" s="57">
        <v>0</v>
      </c>
      <c r="I446" s="57">
        <v>0.022</v>
      </c>
      <c r="J446" s="57">
        <v>0</v>
      </c>
      <c r="K446" s="34"/>
      <c r="L446" s="34"/>
      <c r="M446" s="34"/>
      <c r="N446" s="34"/>
      <c r="O446" s="183" t="s">
        <v>277</v>
      </c>
      <c r="P446" s="34"/>
      <c r="S446" s="34"/>
    </row>
    <row r="447" spans="1:19" ht="12.75">
      <c r="A447" s="14"/>
      <c r="B447" s="32"/>
      <c r="C447" s="58">
        <v>298.15</v>
      </c>
      <c r="D447" s="20">
        <v>7.5</v>
      </c>
      <c r="E447" s="20">
        <v>0.044</v>
      </c>
      <c r="F447" s="20">
        <v>77.7</v>
      </c>
      <c r="G447" s="73">
        <v>0.0057</v>
      </c>
      <c r="H447" s="73">
        <v>0</v>
      </c>
      <c r="I447" s="73">
        <v>0.022</v>
      </c>
      <c r="J447" s="73">
        <v>0</v>
      </c>
      <c r="K447" s="7"/>
      <c r="L447" s="7"/>
      <c r="M447" s="7"/>
      <c r="N447" s="7"/>
      <c r="O447" s="7"/>
      <c r="P447" s="34"/>
      <c r="S447" s="34"/>
    </row>
    <row r="448" spans="1:19" ht="12.75">
      <c r="A448" s="14"/>
      <c r="B448" s="32"/>
      <c r="C448" s="37">
        <v>298.15</v>
      </c>
      <c r="D448" s="34">
        <v>7.5</v>
      </c>
      <c r="E448" s="34">
        <v>0.07</v>
      </c>
      <c r="F448" s="34">
        <v>16.4</v>
      </c>
      <c r="G448" s="57">
        <v>0.0001415</v>
      </c>
      <c r="H448" s="57">
        <v>0</v>
      </c>
      <c r="I448" s="57">
        <v>0.048</v>
      </c>
      <c r="J448" s="57">
        <v>0</v>
      </c>
      <c r="K448" s="34"/>
      <c r="L448" s="34"/>
      <c r="M448" s="34"/>
      <c r="N448" s="34"/>
      <c r="O448" s="34"/>
      <c r="P448" s="34"/>
      <c r="S448" s="34"/>
    </row>
    <row r="449" spans="1:19" ht="12.75">
      <c r="A449" s="14"/>
      <c r="B449" s="32"/>
      <c r="C449" s="37">
        <v>298.15</v>
      </c>
      <c r="D449" s="34">
        <v>7.5</v>
      </c>
      <c r="E449" s="34">
        <v>0.07</v>
      </c>
      <c r="F449" s="34">
        <v>23.3</v>
      </c>
      <c r="G449" s="57">
        <v>0.000401</v>
      </c>
      <c r="H449" s="57">
        <v>0</v>
      </c>
      <c r="I449" s="57">
        <v>0.048</v>
      </c>
      <c r="J449" s="57">
        <v>0</v>
      </c>
      <c r="K449" s="34"/>
      <c r="L449" s="34"/>
      <c r="M449" s="34"/>
      <c r="N449" s="34"/>
      <c r="O449" s="34"/>
      <c r="P449" s="34"/>
      <c r="S449" s="34"/>
    </row>
    <row r="450" spans="1:19" ht="12.75">
      <c r="A450" s="14"/>
      <c r="B450" s="32"/>
      <c r="C450" s="37">
        <v>298.15</v>
      </c>
      <c r="D450" s="34">
        <v>7.5</v>
      </c>
      <c r="E450" s="34">
        <v>0.07</v>
      </c>
      <c r="F450" s="34">
        <v>37.9</v>
      </c>
      <c r="G450" s="57">
        <v>0.00119</v>
      </c>
      <c r="H450" s="57">
        <v>0</v>
      </c>
      <c r="I450" s="57">
        <v>0.048</v>
      </c>
      <c r="J450" s="57">
        <v>0</v>
      </c>
      <c r="K450" s="34"/>
      <c r="L450" s="34"/>
      <c r="M450" s="34"/>
      <c r="N450" s="34"/>
      <c r="O450" s="34"/>
      <c r="P450" s="34"/>
      <c r="S450" s="34"/>
    </row>
    <row r="451" spans="1:19" ht="12.75">
      <c r="A451" s="14"/>
      <c r="B451" s="32"/>
      <c r="C451" s="37">
        <v>298.15</v>
      </c>
      <c r="D451" s="34">
        <v>7.5</v>
      </c>
      <c r="E451" s="34">
        <v>0.07</v>
      </c>
      <c r="F451" s="34">
        <v>54.5</v>
      </c>
      <c r="G451" s="76">
        <v>0.003</v>
      </c>
      <c r="H451" s="57">
        <v>0</v>
      </c>
      <c r="I451" s="57">
        <v>0.048</v>
      </c>
      <c r="J451" s="57">
        <v>0</v>
      </c>
      <c r="K451" s="34"/>
      <c r="L451" s="34"/>
      <c r="M451" s="34"/>
      <c r="N451" s="34"/>
      <c r="O451" s="34"/>
      <c r="P451" s="34"/>
      <c r="S451" s="34"/>
    </row>
    <row r="452" spans="1:19" ht="12.75">
      <c r="A452" s="14"/>
      <c r="B452" s="32"/>
      <c r="C452" s="37">
        <v>298.15</v>
      </c>
      <c r="D452" s="34">
        <v>7.5</v>
      </c>
      <c r="E452" s="34">
        <v>0.07</v>
      </c>
      <c r="F452" s="34">
        <v>63.8</v>
      </c>
      <c r="G452" s="76">
        <v>0.00506</v>
      </c>
      <c r="H452" s="57">
        <v>0</v>
      </c>
      <c r="I452" s="57">
        <v>0.048</v>
      </c>
      <c r="J452" s="57">
        <v>0</v>
      </c>
      <c r="K452" s="34"/>
      <c r="L452" s="34"/>
      <c r="M452" s="34"/>
      <c r="N452" s="34"/>
      <c r="O452" s="34"/>
      <c r="P452" s="34"/>
      <c r="S452" s="34"/>
    </row>
    <row r="453" spans="1:19" ht="12.75">
      <c r="A453" s="14"/>
      <c r="B453" s="32"/>
      <c r="C453" s="58">
        <v>298.15</v>
      </c>
      <c r="D453" s="20">
        <v>7.5</v>
      </c>
      <c r="E453" s="20">
        <v>0.07</v>
      </c>
      <c r="F453" s="20">
        <v>67.3</v>
      </c>
      <c r="G453" s="73">
        <v>0.00551</v>
      </c>
      <c r="H453" s="73">
        <v>0</v>
      </c>
      <c r="I453" s="73">
        <v>0.048</v>
      </c>
      <c r="J453" s="73">
        <v>0</v>
      </c>
      <c r="K453" s="34"/>
      <c r="L453" s="34"/>
      <c r="M453" s="34"/>
      <c r="N453" s="34"/>
      <c r="O453" s="34"/>
      <c r="P453" s="34"/>
      <c r="S453" s="34"/>
    </row>
    <row r="454" spans="1:19" ht="12.75">
      <c r="A454" s="14"/>
      <c r="B454" s="32"/>
      <c r="C454" s="37">
        <v>298.15</v>
      </c>
      <c r="D454" s="34">
        <v>7.5</v>
      </c>
      <c r="E454" s="34">
        <v>0.15</v>
      </c>
      <c r="F454" s="34">
        <v>21.5</v>
      </c>
      <c r="G454" s="57">
        <v>0.000526</v>
      </c>
      <c r="H454" s="57">
        <v>0</v>
      </c>
      <c r="I454" s="57">
        <v>0.13</v>
      </c>
      <c r="J454" s="57">
        <v>0</v>
      </c>
      <c r="K454" s="34"/>
      <c r="L454" s="34"/>
      <c r="M454" s="34"/>
      <c r="N454" s="34"/>
      <c r="O454" s="34"/>
      <c r="P454" s="34"/>
      <c r="S454" s="34"/>
    </row>
    <row r="455" spans="1:19" ht="12.75">
      <c r="A455" s="14"/>
      <c r="B455" s="32"/>
      <c r="C455" s="37">
        <v>298.15</v>
      </c>
      <c r="D455" s="34">
        <v>7.5</v>
      </c>
      <c r="E455" s="34">
        <v>0.15</v>
      </c>
      <c r="F455" s="34">
        <v>31.2</v>
      </c>
      <c r="G455" s="57">
        <v>0.00124</v>
      </c>
      <c r="H455" s="57">
        <v>0</v>
      </c>
      <c r="I455" s="57">
        <v>0.13</v>
      </c>
      <c r="J455" s="57">
        <v>0</v>
      </c>
      <c r="K455" s="34"/>
      <c r="L455" s="34"/>
      <c r="M455" s="34"/>
      <c r="N455" s="34"/>
      <c r="O455" s="34"/>
      <c r="P455" s="34"/>
      <c r="S455" s="34"/>
    </row>
    <row r="456" spans="1:19" ht="12.75">
      <c r="A456" s="14"/>
      <c r="B456" s="32"/>
      <c r="C456" s="37">
        <v>298.15</v>
      </c>
      <c r="D456" s="34">
        <v>7.5</v>
      </c>
      <c r="E456" s="34">
        <v>0.15</v>
      </c>
      <c r="F456" s="34">
        <v>46.8</v>
      </c>
      <c r="G456" s="57">
        <v>0.00315</v>
      </c>
      <c r="H456" s="57">
        <v>0</v>
      </c>
      <c r="I456" s="57">
        <v>0.13</v>
      </c>
      <c r="J456" s="57">
        <v>0</v>
      </c>
      <c r="K456" s="34"/>
      <c r="L456" s="34"/>
      <c r="M456" s="34"/>
      <c r="N456" s="34"/>
      <c r="O456" s="34"/>
      <c r="P456" s="34"/>
      <c r="S456" s="34"/>
    </row>
    <row r="457" spans="1:19" ht="13.5" thickBot="1">
      <c r="A457" s="39"/>
      <c r="B457" s="40"/>
      <c r="C457" s="41">
        <v>298.15</v>
      </c>
      <c r="D457" s="42">
        <v>7.5</v>
      </c>
      <c r="E457" s="42">
        <v>0.15</v>
      </c>
      <c r="F457" s="42">
        <v>59.7</v>
      </c>
      <c r="G457" s="77">
        <v>0.00589</v>
      </c>
      <c r="H457" s="77">
        <v>0</v>
      </c>
      <c r="I457" s="77">
        <v>0.13</v>
      </c>
      <c r="J457" s="77">
        <v>0</v>
      </c>
      <c r="K457" s="42"/>
      <c r="L457" s="42"/>
      <c r="M457" s="42"/>
      <c r="N457" s="42"/>
      <c r="O457" s="42"/>
      <c r="P457" s="42"/>
      <c r="Q457" s="56"/>
      <c r="R457" s="7"/>
      <c r="S457" s="34"/>
    </row>
    <row r="458" spans="1:17" ht="13.5" thickTop="1">
      <c r="A458" s="9"/>
      <c r="B458" s="10"/>
      <c r="C458" s="51"/>
      <c r="D458" s="7"/>
      <c r="E458" s="7"/>
      <c r="F458" s="7"/>
      <c r="G458" s="76"/>
      <c r="H458" s="76"/>
      <c r="I458" s="76"/>
      <c r="J458" s="76"/>
      <c r="K458" s="7"/>
      <c r="L458" s="7"/>
      <c r="M458" s="7"/>
      <c r="N458" s="7"/>
      <c r="O458" s="7"/>
      <c r="P458" s="7"/>
      <c r="Q458" s="31"/>
    </row>
    <row r="459" spans="2:17" ht="12.75">
      <c r="B459" s="220"/>
      <c r="C459" s="148"/>
      <c r="D459" s="31"/>
      <c r="E459" s="31"/>
      <c r="F459" s="31"/>
      <c r="G459" s="132"/>
      <c r="H459" s="132"/>
      <c r="I459" s="76"/>
      <c r="J459" s="76"/>
      <c r="K459" s="7"/>
      <c r="L459" s="7"/>
      <c r="M459" s="7"/>
      <c r="N459" s="7"/>
      <c r="O459" s="7"/>
      <c r="P459" s="7"/>
      <c r="Q459" s="31"/>
    </row>
    <row r="460" ht="12.75">
      <c r="A460" s="203">
        <v>14</v>
      </c>
    </row>
    <row r="461" spans="1:13" ht="12.75">
      <c r="A461" s="1" t="s">
        <v>210</v>
      </c>
      <c r="B461" s="2"/>
      <c r="C461" s="3"/>
      <c r="D461" s="4"/>
      <c r="E461" s="4"/>
      <c r="F461" s="219"/>
      <c r="G461" s="4"/>
      <c r="H461" s="4"/>
      <c r="I461" s="4"/>
      <c r="J461" s="4"/>
      <c r="K461" s="7"/>
      <c r="M461" s="7"/>
    </row>
    <row r="462" spans="1:19" s="13" customFormat="1" ht="12.75">
      <c r="A462" s="9"/>
      <c r="B462" s="10" t="s">
        <v>6</v>
      </c>
      <c r="C462" s="11" t="s">
        <v>7</v>
      </c>
      <c r="D462" s="10" t="s">
        <v>8</v>
      </c>
      <c r="E462" s="10" t="s">
        <v>377</v>
      </c>
      <c r="F462" s="10" t="s">
        <v>376</v>
      </c>
      <c r="G462" s="10" t="s">
        <v>9</v>
      </c>
      <c r="H462" s="10" t="s">
        <v>10</v>
      </c>
      <c r="I462" s="10" t="s">
        <v>11</v>
      </c>
      <c r="J462" s="10" t="s">
        <v>12</v>
      </c>
      <c r="K462" s="10" t="s">
        <v>13</v>
      </c>
      <c r="L462" s="10" t="s">
        <v>17</v>
      </c>
      <c r="M462" s="10" t="s">
        <v>14</v>
      </c>
      <c r="N462" s="10" t="s">
        <v>18</v>
      </c>
      <c r="O462" s="53" t="s">
        <v>16</v>
      </c>
      <c r="P462" s="53" t="s">
        <v>15</v>
      </c>
      <c r="Q462" s="53" t="s">
        <v>44</v>
      </c>
      <c r="R462" s="32"/>
      <c r="S462" s="32"/>
    </row>
    <row r="463" spans="1:19" ht="12.75">
      <c r="A463" s="14"/>
      <c r="B463" s="10">
        <v>1</v>
      </c>
      <c r="C463" s="37">
        <v>298.15</v>
      </c>
      <c r="D463" s="34">
        <v>7.2</v>
      </c>
      <c r="E463" s="34">
        <v>0.017</v>
      </c>
      <c r="F463" s="297">
        <v>6.5363309769974824</v>
      </c>
      <c r="G463" s="124">
        <v>0.0001311</v>
      </c>
      <c r="H463" s="57">
        <v>0.012263179121715262</v>
      </c>
      <c r="I463" s="198">
        <v>0.0003</v>
      </c>
      <c r="J463" s="34">
        <v>0</v>
      </c>
      <c r="K463" s="34" t="s">
        <v>115</v>
      </c>
      <c r="L463" s="34" t="s">
        <v>21</v>
      </c>
      <c r="M463" s="34" t="s">
        <v>20</v>
      </c>
      <c r="N463" s="36" t="s">
        <v>302</v>
      </c>
      <c r="O463" s="36" t="s">
        <v>463</v>
      </c>
      <c r="P463" s="210" t="s">
        <v>234</v>
      </c>
      <c r="Q463" s="63">
        <v>50</v>
      </c>
      <c r="S463" s="34"/>
    </row>
    <row r="464" spans="1:19" ht="12.75">
      <c r="A464" s="14"/>
      <c r="B464" s="32"/>
      <c r="C464" s="37">
        <v>298.15</v>
      </c>
      <c r="D464" s="34">
        <v>7.2</v>
      </c>
      <c r="E464" s="34">
        <v>0.017</v>
      </c>
      <c r="F464" s="297">
        <v>7.527084226560709</v>
      </c>
      <c r="G464" s="124">
        <v>0.00013120000000000002</v>
      </c>
      <c r="H464" s="57">
        <v>0.012263179121715262</v>
      </c>
      <c r="I464" s="198">
        <v>0.0003</v>
      </c>
      <c r="J464" s="34">
        <v>0</v>
      </c>
      <c r="K464" s="34" t="s">
        <v>118</v>
      </c>
      <c r="L464" s="34"/>
      <c r="M464" s="34"/>
      <c r="N464" s="34"/>
      <c r="O464" t="s">
        <v>464</v>
      </c>
      <c r="P464" s="34"/>
      <c r="S464" s="34"/>
    </row>
    <row r="465" spans="1:19" ht="12.75">
      <c r="A465" s="14"/>
      <c r="B465" s="32"/>
      <c r="C465" s="37">
        <v>298.15</v>
      </c>
      <c r="D465" s="34">
        <v>7.2</v>
      </c>
      <c r="E465" s="34">
        <v>0.017</v>
      </c>
      <c r="F465" s="297">
        <v>7.161913450700174</v>
      </c>
      <c r="G465" s="124">
        <v>0.00013120000000000002</v>
      </c>
      <c r="H465" s="57">
        <v>0.012489370590611303</v>
      </c>
      <c r="I465" s="198">
        <v>0.0003</v>
      </c>
      <c r="J465" s="34">
        <v>0</v>
      </c>
      <c r="K465" s="34"/>
      <c r="L465" s="34"/>
      <c r="M465" s="34"/>
      <c r="N465" s="34"/>
      <c r="O465" t="s">
        <v>350</v>
      </c>
      <c r="P465" s="34"/>
      <c r="S465" s="34"/>
    </row>
    <row r="466" spans="1:19" ht="12.75">
      <c r="A466" s="14"/>
      <c r="B466" s="32"/>
      <c r="C466" s="37">
        <v>298.15</v>
      </c>
      <c r="D466" s="34">
        <v>7.2</v>
      </c>
      <c r="E466" s="34">
        <v>0.017</v>
      </c>
      <c r="F466" s="297">
        <v>7.161913450700174</v>
      </c>
      <c r="G466" s="124">
        <v>0.00013120000000000002</v>
      </c>
      <c r="H466" s="57">
        <v>0.012489370590611303</v>
      </c>
      <c r="I466" s="198">
        <v>0.0003</v>
      </c>
      <c r="J466" s="34">
        <v>0</v>
      </c>
      <c r="K466" s="36" t="s">
        <v>347</v>
      </c>
      <c r="L466" s="34"/>
      <c r="M466" s="34"/>
      <c r="N466" s="34"/>
      <c r="O466" t="s">
        <v>370</v>
      </c>
      <c r="P466" s="34"/>
      <c r="S466" s="34"/>
    </row>
    <row r="467" spans="1:19" ht="12.75">
      <c r="A467" s="14"/>
      <c r="B467" s="32"/>
      <c r="C467" s="37">
        <v>298.15</v>
      </c>
      <c r="D467" s="34">
        <v>6.6</v>
      </c>
      <c r="E467" s="34">
        <v>0.054</v>
      </c>
      <c r="F467" s="297">
        <v>2.243049432826215</v>
      </c>
      <c r="G467" s="124">
        <v>0.00013020000000000002</v>
      </c>
      <c r="H467" s="57">
        <v>0.051984496712724426</v>
      </c>
      <c r="I467" s="198">
        <v>0.0003</v>
      </c>
      <c r="J467" s="34">
        <v>0</v>
      </c>
      <c r="K467" s="36"/>
      <c r="L467" s="34"/>
      <c r="M467" s="34"/>
      <c r="N467" s="34"/>
      <c r="O467" t="s">
        <v>371</v>
      </c>
      <c r="P467" s="34"/>
      <c r="S467" s="34"/>
    </row>
    <row r="468" spans="1:19" ht="12.75">
      <c r="A468" s="14"/>
      <c r="B468" s="32"/>
      <c r="C468" s="37">
        <v>298.15</v>
      </c>
      <c r="D468" s="34">
        <v>6.6</v>
      </c>
      <c r="E468" s="34">
        <v>0.054</v>
      </c>
      <c r="F468" s="297">
        <v>2.290420269772007</v>
      </c>
      <c r="G468" s="124">
        <v>0.00013020000000000002</v>
      </c>
      <c r="H468" s="57">
        <v>0.051984496712724426</v>
      </c>
      <c r="I468" s="198">
        <v>0.0003</v>
      </c>
      <c r="J468" s="34">
        <v>0</v>
      </c>
      <c r="K468" s="36"/>
      <c r="L468" s="34"/>
      <c r="M468" s="34"/>
      <c r="N468" s="34"/>
      <c r="O468" t="s">
        <v>92</v>
      </c>
      <c r="P468" s="34"/>
      <c r="S468" s="34"/>
    </row>
    <row r="469" spans="1:19" ht="12.75">
      <c r="A469" s="14"/>
      <c r="B469" s="32"/>
      <c r="C469" s="37">
        <v>298.15</v>
      </c>
      <c r="D469" s="34">
        <v>6.6</v>
      </c>
      <c r="E469" s="34">
        <v>0.054</v>
      </c>
      <c r="F469" s="297">
        <v>2.516393541080216</v>
      </c>
      <c r="G469" s="124">
        <v>0.0001304</v>
      </c>
      <c r="H469" s="57">
        <v>0.05147507147800164</v>
      </c>
      <c r="I469" s="198">
        <v>0.0003</v>
      </c>
      <c r="J469" s="34">
        <v>0</v>
      </c>
      <c r="K469" s="36"/>
      <c r="L469" s="34"/>
      <c r="M469" s="34"/>
      <c r="N469" s="34"/>
      <c r="O469" t="s">
        <v>372</v>
      </c>
      <c r="P469" s="34"/>
      <c r="S469" s="34"/>
    </row>
    <row r="470" spans="1:19" ht="12.75" customHeight="1">
      <c r="A470" s="14"/>
      <c r="B470" s="32"/>
      <c r="C470" s="37">
        <v>298.15</v>
      </c>
      <c r="D470" s="34">
        <v>6.6</v>
      </c>
      <c r="E470" s="34">
        <v>0.054</v>
      </c>
      <c r="F470" s="297">
        <v>2.333760500400772</v>
      </c>
      <c r="G470" s="124">
        <v>0.0001303</v>
      </c>
      <c r="H470" s="57">
        <v>0.051575071478001645</v>
      </c>
      <c r="I470" s="198">
        <v>0.0003</v>
      </c>
      <c r="J470" s="34">
        <v>0</v>
      </c>
      <c r="K470" s="36"/>
      <c r="L470" s="34"/>
      <c r="M470" s="34"/>
      <c r="N470" s="34"/>
      <c r="O470" t="s">
        <v>373</v>
      </c>
      <c r="P470" s="34"/>
      <c r="S470" s="34"/>
    </row>
    <row r="471" spans="1:19" ht="12.75" customHeight="1">
      <c r="A471" s="14"/>
      <c r="B471" s="32"/>
      <c r="C471" s="37">
        <v>298.15</v>
      </c>
      <c r="D471" s="34">
        <v>6.9</v>
      </c>
      <c r="E471" s="34">
        <v>0.254</v>
      </c>
      <c r="F471" s="297">
        <v>2.7652206219884494</v>
      </c>
      <c r="G471" s="124">
        <v>0.00013220000000000001</v>
      </c>
      <c r="H471" s="57">
        <v>0.251298151933186</v>
      </c>
      <c r="I471" s="198">
        <v>0.0003</v>
      </c>
      <c r="J471" s="34">
        <v>0</v>
      </c>
      <c r="K471" s="36"/>
      <c r="L471" s="34"/>
      <c r="M471" s="34"/>
      <c r="N471" s="34"/>
      <c r="O471" t="s">
        <v>90</v>
      </c>
      <c r="P471" s="34"/>
      <c r="S471" s="34"/>
    </row>
    <row r="472" spans="1:19" ht="12.75" customHeight="1">
      <c r="A472" s="14"/>
      <c r="B472" s="32"/>
      <c r="C472" s="37">
        <v>298.15</v>
      </c>
      <c r="D472" s="34">
        <v>6.9</v>
      </c>
      <c r="E472" s="34">
        <v>0.254</v>
      </c>
      <c r="F472" s="297">
        <v>2.994475192652607</v>
      </c>
      <c r="G472" s="124">
        <v>0.00013220000000000001</v>
      </c>
      <c r="H472" s="57">
        <v>0.251298151933186</v>
      </c>
      <c r="I472" s="198">
        <v>0.0003</v>
      </c>
      <c r="J472" s="34">
        <v>0</v>
      </c>
      <c r="K472" s="36"/>
      <c r="L472" s="34"/>
      <c r="M472" s="34"/>
      <c r="N472" s="34"/>
      <c r="O472" t="s">
        <v>91</v>
      </c>
      <c r="P472" s="34"/>
      <c r="S472" s="34"/>
    </row>
    <row r="473" spans="1:19" ht="12.75">
      <c r="A473" s="14"/>
      <c r="B473" s="32"/>
      <c r="C473" s="37">
        <v>298.15</v>
      </c>
      <c r="D473" s="34">
        <v>6.9</v>
      </c>
      <c r="E473" s="34">
        <v>0.254</v>
      </c>
      <c r="F473" s="297">
        <v>3.062449258340879</v>
      </c>
      <c r="G473" s="124">
        <v>0.0001323</v>
      </c>
      <c r="H473" s="57">
        <v>0.25153324086911866</v>
      </c>
      <c r="I473" s="198">
        <v>0.0003</v>
      </c>
      <c r="J473" s="34">
        <v>0</v>
      </c>
      <c r="K473" s="36"/>
      <c r="L473" s="34"/>
      <c r="M473" s="34"/>
      <c r="N473" s="34"/>
      <c r="P473" s="34"/>
      <c r="S473" s="34"/>
    </row>
    <row r="474" spans="1:19" ht="12.75">
      <c r="A474" s="14"/>
      <c r="B474" s="32"/>
      <c r="C474" s="37">
        <v>298.15</v>
      </c>
      <c r="D474" s="34">
        <v>6.9</v>
      </c>
      <c r="E474" s="34">
        <v>0.254</v>
      </c>
      <c r="F474" s="297">
        <v>3.1908645144017758</v>
      </c>
      <c r="G474" s="124">
        <v>0.0001323</v>
      </c>
      <c r="H474" s="57">
        <v>0.25153324086911866</v>
      </c>
      <c r="I474" s="198">
        <v>0.0003</v>
      </c>
      <c r="J474" s="34">
        <v>0</v>
      </c>
      <c r="K474" s="36"/>
      <c r="L474" s="34"/>
      <c r="M474" s="34"/>
      <c r="N474" s="34"/>
      <c r="O474" t="s">
        <v>444</v>
      </c>
      <c r="P474" s="34"/>
      <c r="S474" s="34"/>
    </row>
    <row r="475" spans="1:19" ht="12.75">
      <c r="A475" s="14"/>
      <c r="B475" s="32"/>
      <c r="C475" s="37">
        <v>298.15</v>
      </c>
      <c r="D475" s="34">
        <v>6.9</v>
      </c>
      <c r="E475" s="34">
        <v>0.404</v>
      </c>
      <c r="F475" s="297">
        <v>2.277153097885955</v>
      </c>
      <c r="G475" s="124">
        <v>0.00013250000000000002</v>
      </c>
      <c r="H475" s="57">
        <v>0.40133587427301765</v>
      </c>
      <c r="I475" s="198">
        <v>0.0003</v>
      </c>
      <c r="J475" s="34">
        <v>0</v>
      </c>
      <c r="K475" s="36"/>
      <c r="L475" s="34"/>
      <c r="M475" s="34"/>
      <c r="N475" s="34"/>
      <c r="O475" s="184"/>
      <c r="P475" s="34"/>
      <c r="S475" s="34"/>
    </row>
    <row r="476" spans="1:19" ht="12.75">
      <c r="A476" s="14"/>
      <c r="B476" s="32"/>
      <c r="C476" s="37">
        <v>298.15</v>
      </c>
      <c r="D476" s="34">
        <v>6.9</v>
      </c>
      <c r="E476" s="34">
        <v>0.404</v>
      </c>
      <c r="F476" s="297">
        <v>2.6528216611577045</v>
      </c>
      <c r="G476" s="124">
        <v>0.00013250000000000002</v>
      </c>
      <c r="H476" s="57">
        <v>0.40133587427301765</v>
      </c>
      <c r="I476" s="198">
        <v>0.0003</v>
      </c>
      <c r="J476" s="34">
        <v>0</v>
      </c>
      <c r="K476" s="36"/>
      <c r="L476" s="34"/>
      <c r="M476" s="34"/>
      <c r="N476" s="34"/>
      <c r="P476" s="34"/>
      <c r="S476" s="34"/>
    </row>
    <row r="477" spans="1:19" ht="12.75">
      <c r="A477" s="14"/>
      <c r="B477" s="32"/>
      <c r="C477" s="37">
        <v>298.15</v>
      </c>
      <c r="D477" s="34">
        <v>6.9</v>
      </c>
      <c r="E477" s="34">
        <v>0.404</v>
      </c>
      <c r="F477" s="297">
        <v>2.5933089841159975</v>
      </c>
      <c r="G477" s="124">
        <v>0.00013250000000000002</v>
      </c>
      <c r="H477" s="57">
        <v>0.40130341874098396</v>
      </c>
      <c r="I477" s="198">
        <v>0.0003</v>
      </c>
      <c r="J477" s="34">
        <v>0</v>
      </c>
      <c r="K477" s="36"/>
      <c r="L477" s="34"/>
      <c r="M477" s="34"/>
      <c r="N477" s="34"/>
      <c r="P477" s="34"/>
      <c r="S477" s="34"/>
    </row>
    <row r="478" spans="1:19" ht="12.75">
      <c r="A478" s="14"/>
      <c r="B478" s="32"/>
      <c r="C478" s="37">
        <v>298.15</v>
      </c>
      <c r="D478" s="34">
        <v>6.9</v>
      </c>
      <c r="E478" s="34">
        <v>0.404</v>
      </c>
      <c r="F478" s="297">
        <v>2.830699878972326</v>
      </c>
      <c r="G478" s="124">
        <v>0.00013250000000000002</v>
      </c>
      <c r="H478" s="57">
        <v>0.4015385076769166</v>
      </c>
      <c r="I478" s="198">
        <v>0.0003</v>
      </c>
      <c r="J478" s="34">
        <v>0</v>
      </c>
      <c r="K478" s="36"/>
      <c r="L478" s="34"/>
      <c r="M478" s="34"/>
      <c r="N478" s="34"/>
      <c r="P478" s="34"/>
      <c r="S478" s="34"/>
    </row>
    <row r="479" spans="1:19" ht="12.75">
      <c r="A479" s="14"/>
      <c r="B479" s="32"/>
      <c r="C479" s="37">
        <v>298.15</v>
      </c>
      <c r="D479" s="34">
        <v>6.9</v>
      </c>
      <c r="E479" s="34">
        <v>0.404</v>
      </c>
      <c r="F479" s="297">
        <v>2.6458532630968055</v>
      </c>
      <c r="G479" s="124">
        <v>0.00013250000000000002</v>
      </c>
      <c r="H479" s="57">
        <v>0.4015385076769166</v>
      </c>
      <c r="I479" s="198">
        <v>0.0003</v>
      </c>
      <c r="J479" s="34">
        <v>0</v>
      </c>
      <c r="K479" s="36"/>
      <c r="L479" s="34"/>
      <c r="M479" s="34"/>
      <c r="N479" s="34"/>
      <c r="P479" s="34"/>
      <c r="S479" s="34"/>
    </row>
    <row r="480" spans="1:19" ht="12.75">
      <c r="A480" s="14"/>
      <c r="B480" s="32"/>
      <c r="C480" s="37">
        <v>298.15</v>
      </c>
      <c r="D480" s="38">
        <v>6.9</v>
      </c>
      <c r="E480" s="34">
        <v>0.104</v>
      </c>
      <c r="F480" s="297">
        <v>3.365238179649513</v>
      </c>
      <c r="G480" s="124">
        <v>0.0001314</v>
      </c>
      <c r="H480" s="57">
        <v>0.10245779618945539</v>
      </c>
      <c r="I480" s="198">
        <v>0.0003</v>
      </c>
      <c r="J480" s="34">
        <v>0</v>
      </c>
      <c r="K480" s="36"/>
      <c r="L480" s="34"/>
      <c r="M480" s="34"/>
      <c r="N480" s="34"/>
      <c r="O480" s="177"/>
      <c r="P480" s="34"/>
      <c r="S480" s="34"/>
    </row>
    <row r="481" spans="1:19" ht="12.75">
      <c r="A481" s="14"/>
      <c r="B481" s="32"/>
      <c r="C481" s="37">
        <v>298.15</v>
      </c>
      <c r="D481" s="38">
        <v>6.9</v>
      </c>
      <c r="E481" s="34">
        <v>0.104</v>
      </c>
      <c r="F481" s="297">
        <v>3.292482850652425</v>
      </c>
      <c r="G481" s="124">
        <v>0.0001314</v>
      </c>
      <c r="H481" s="57">
        <v>0.10245779618945539</v>
      </c>
      <c r="I481" s="198">
        <v>0.0003</v>
      </c>
      <c r="J481" s="34">
        <v>0</v>
      </c>
      <c r="K481" s="36"/>
      <c r="L481" s="34"/>
      <c r="M481" s="34"/>
      <c r="N481" s="34"/>
      <c r="P481" s="34"/>
      <c r="S481" s="34"/>
    </row>
    <row r="482" spans="1:19" ht="12.75">
      <c r="A482" s="14"/>
      <c r="B482" s="32"/>
      <c r="C482" s="37">
        <v>298.15</v>
      </c>
      <c r="D482" s="38">
        <v>6.9</v>
      </c>
      <c r="E482" s="34">
        <v>0.104</v>
      </c>
      <c r="F482" s="297">
        <v>3.3977141122089285</v>
      </c>
      <c r="G482" s="124">
        <v>0.0001313</v>
      </c>
      <c r="H482" s="57">
        <v>0.10277402395547221</v>
      </c>
      <c r="I482" s="198">
        <v>0.0003</v>
      </c>
      <c r="J482" s="34">
        <v>0</v>
      </c>
      <c r="K482" s="36"/>
      <c r="L482" s="34"/>
      <c r="M482" s="34"/>
      <c r="N482" s="34"/>
      <c r="P482" s="34"/>
      <c r="S482" s="34"/>
    </row>
    <row r="483" spans="1:19" ht="12.75">
      <c r="A483" s="14"/>
      <c r="B483" s="32"/>
      <c r="C483" s="37">
        <v>298.15</v>
      </c>
      <c r="D483" s="38">
        <v>6.9</v>
      </c>
      <c r="E483" s="34">
        <v>0.104</v>
      </c>
      <c r="F483" s="297">
        <v>3.0412378393585557</v>
      </c>
      <c r="G483" s="124">
        <v>0.00013120000000000002</v>
      </c>
      <c r="H483" s="57">
        <v>0.10277402395547221</v>
      </c>
      <c r="I483" s="198">
        <v>0.0003</v>
      </c>
      <c r="J483" s="34">
        <v>0</v>
      </c>
      <c r="K483" s="36"/>
      <c r="L483" s="34"/>
      <c r="M483" s="34"/>
      <c r="N483" s="34"/>
      <c r="P483" s="34"/>
      <c r="S483" s="34"/>
    </row>
    <row r="484" spans="1:19" ht="12.75">
      <c r="A484" s="14"/>
      <c r="B484" s="32"/>
      <c r="C484" s="37">
        <v>298.15</v>
      </c>
      <c r="D484" s="38">
        <v>6.9</v>
      </c>
      <c r="E484" s="34">
        <v>0.104</v>
      </c>
      <c r="F484" s="297">
        <v>4.2085741551353975</v>
      </c>
      <c r="G484" s="124">
        <v>0.00013220000000000001</v>
      </c>
      <c r="H484" s="57">
        <v>0.1028740239554722</v>
      </c>
      <c r="I484" s="198">
        <v>0.0003</v>
      </c>
      <c r="J484" s="34">
        <v>0</v>
      </c>
      <c r="K484" s="36"/>
      <c r="L484" s="34"/>
      <c r="M484" s="34"/>
      <c r="N484" s="34"/>
      <c r="P484" s="34"/>
      <c r="S484" s="34"/>
    </row>
    <row r="485" spans="1:19" ht="12.75">
      <c r="A485" s="14"/>
      <c r="B485" s="32"/>
      <c r="C485" s="37">
        <v>298.15</v>
      </c>
      <c r="D485" s="38">
        <v>6.9</v>
      </c>
      <c r="E485" s="34">
        <v>0.104</v>
      </c>
      <c r="F485" s="297">
        <v>3.346635890382373</v>
      </c>
      <c r="G485" s="124">
        <v>0.00013209999999999999</v>
      </c>
      <c r="H485" s="57">
        <v>0.1028740239554722</v>
      </c>
      <c r="I485" s="198">
        <v>0.0003</v>
      </c>
      <c r="J485" s="34">
        <v>0</v>
      </c>
      <c r="K485" s="36"/>
      <c r="L485" s="34"/>
      <c r="M485" s="34"/>
      <c r="N485" s="34"/>
      <c r="P485" s="34"/>
      <c r="S485" s="34"/>
    </row>
    <row r="486" spans="1:19" ht="12.75">
      <c r="A486" s="14"/>
      <c r="B486" s="32"/>
      <c r="C486" s="37">
        <v>298.15</v>
      </c>
      <c r="D486" s="38">
        <v>7.05</v>
      </c>
      <c r="E486" s="34">
        <v>0.104</v>
      </c>
      <c r="F486" s="297">
        <v>4.778906436404828</v>
      </c>
      <c r="G486" s="124">
        <v>0.00013250000000000002</v>
      </c>
      <c r="H486" s="57">
        <v>0.09932561091127577</v>
      </c>
      <c r="I486" s="198">
        <v>0.0003</v>
      </c>
      <c r="J486" s="34">
        <v>0</v>
      </c>
      <c r="K486" s="36"/>
      <c r="L486" s="34"/>
      <c r="M486" s="34"/>
      <c r="N486" s="34"/>
      <c r="P486" s="34"/>
      <c r="S486" s="34"/>
    </row>
    <row r="487" spans="1:19" ht="12.75">
      <c r="A487" s="14"/>
      <c r="B487" s="32"/>
      <c r="C487" s="37">
        <v>298.15</v>
      </c>
      <c r="D487" s="38">
        <v>7.05</v>
      </c>
      <c r="E487" s="34">
        <v>0.104</v>
      </c>
      <c r="F487" s="297">
        <v>4.406616152877373</v>
      </c>
      <c r="G487" s="124">
        <v>0.0001324</v>
      </c>
      <c r="H487" s="57">
        <v>0.09922561091127577</v>
      </c>
      <c r="I487" s="198">
        <v>0.0003</v>
      </c>
      <c r="J487" s="34">
        <v>0</v>
      </c>
      <c r="K487" s="36"/>
      <c r="L487" s="34"/>
      <c r="M487" s="34"/>
      <c r="N487" s="34"/>
      <c r="P487" s="34"/>
      <c r="S487" s="34"/>
    </row>
    <row r="488" spans="1:19" ht="12.75">
      <c r="A488" s="14"/>
      <c r="B488" s="32"/>
      <c r="C488" s="37">
        <v>298.15</v>
      </c>
      <c r="D488" s="38">
        <v>7.05</v>
      </c>
      <c r="E488" s="34">
        <v>0.104</v>
      </c>
      <c r="F488" s="297">
        <v>4.227901184813364</v>
      </c>
      <c r="G488" s="124">
        <v>0.0001324</v>
      </c>
      <c r="H488" s="57">
        <v>0.09927027927049087</v>
      </c>
      <c r="I488" s="198">
        <v>0.0003</v>
      </c>
      <c r="J488" s="34">
        <v>0</v>
      </c>
      <c r="K488" s="36"/>
      <c r="L488" s="34"/>
      <c r="M488" s="34"/>
      <c r="N488" s="34"/>
      <c r="P488" s="34"/>
      <c r="S488" s="34"/>
    </row>
    <row r="489" spans="1:19" ht="12.75">
      <c r="A489" s="14"/>
      <c r="B489" s="32"/>
      <c r="C489" s="37">
        <v>298.15</v>
      </c>
      <c r="D489" s="38">
        <v>7.05</v>
      </c>
      <c r="E489" s="34">
        <v>0.104</v>
      </c>
      <c r="F489" s="297">
        <v>4.652879589888791</v>
      </c>
      <c r="G489" s="124">
        <v>0.00013250000000000002</v>
      </c>
      <c r="H489" s="57">
        <v>0.09927027927049087</v>
      </c>
      <c r="I489" s="198">
        <v>0.0003</v>
      </c>
      <c r="J489" s="34">
        <v>0</v>
      </c>
      <c r="K489" s="36"/>
      <c r="L489" s="34"/>
      <c r="M489" s="34"/>
      <c r="N489" s="34"/>
      <c r="P489" s="34"/>
      <c r="S489" s="34"/>
    </row>
    <row r="490" spans="1:19" ht="12.75">
      <c r="A490" s="14"/>
      <c r="B490" s="32"/>
      <c r="C490" s="37">
        <v>298.15</v>
      </c>
      <c r="D490" s="38">
        <v>6.9</v>
      </c>
      <c r="E490" s="34">
        <v>0.104</v>
      </c>
      <c r="F490" s="297">
        <v>3.8327715366283974</v>
      </c>
      <c r="G490" s="124">
        <v>0.0001311</v>
      </c>
      <c r="H490" s="57">
        <v>0.10277402395547221</v>
      </c>
      <c r="I490" s="198">
        <v>0.0003</v>
      </c>
      <c r="J490" s="34">
        <v>0</v>
      </c>
      <c r="K490" s="36"/>
      <c r="L490" s="34"/>
      <c r="M490" s="34"/>
      <c r="N490" s="34"/>
      <c r="P490" s="34"/>
      <c r="S490" s="34"/>
    </row>
    <row r="491" spans="1:19" ht="12.75">
      <c r="A491" s="14"/>
      <c r="B491" s="32"/>
      <c r="C491" s="37">
        <v>298.15</v>
      </c>
      <c r="D491" s="38">
        <v>6.9</v>
      </c>
      <c r="E491" s="34">
        <v>0.104</v>
      </c>
      <c r="F491" s="297">
        <v>3.860358613848141</v>
      </c>
      <c r="G491" s="124">
        <v>0.0001311</v>
      </c>
      <c r="H491" s="57">
        <v>0.10277402395547221</v>
      </c>
      <c r="I491" s="198">
        <v>0.0003</v>
      </c>
      <c r="J491" s="34">
        <v>0</v>
      </c>
      <c r="K491" s="36"/>
      <c r="L491" s="34"/>
      <c r="M491" s="34"/>
      <c r="N491" s="34"/>
      <c r="P491" s="34"/>
      <c r="S491" s="34"/>
    </row>
    <row r="492" spans="1:19" ht="12.75">
      <c r="A492" s="14"/>
      <c r="B492" s="32"/>
      <c r="C492" s="37">
        <v>298.15</v>
      </c>
      <c r="D492" s="38">
        <v>6.9</v>
      </c>
      <c r="E492" s="34">
        <v>0.104</v>
      </c>
      <c r="F492" s="297">
        <v>3.654510410603026</v>
      </c>
      <c r="G492" s="124">
        <v>0.0001318</v>
      </c>
      <c r="H492" s="57">
        <v>0.1028740239554722</v>
      </c>
      <c r="I492" s="198">
        <v>0.0003</v>
      </c>
      <c r="J492" s="34">
        <v>0</v>
      </c>
      <c r="K492" s="36"/>
      <c r="L492" s="34"/>
      <c r="M492" s="34"/>
      <c r="N492" s="34"/>
      <c r="P492" s="34"/>
      <c r="S492" s="34"/>
    </row>
    <row r="493" spans="1:19" ht="12.75">
      <c r="A493" s="14"/>
      <c r="B493" s="32"/>
      <c r="C493" s="37">
        <v>298.15</v>
      </c>
      <c r="D493" s="38">
        <v>6.9</v>
      </c>
      <c r="E493" s="34">
        <v>0.104</v>
      </c>
      <c r="F493" s="297">
        <v>3.9220090182251934</v>
      </c>
      <c r="G493" s="124">
        <v>0.0001318</v>
      </c>
      <c r="H493" s="57">
        <v>0.1028740239554722</v>
      </c>
      <c r="I493" s="198">
        <v>0.0003</v>
      </c>
      <c r="J493" s="34">
        <v>0</v>
      </c>
      <c r="K493" s="36"/>
      <c r="L493" s="34"/>
      <c r="M493" s="34"/>
      <c r="N493" s="34"/>
      <c r="P493" s="34"/>
      <c r="S493" s="34"/>
    </row>
    <row r="494" spans="1:19" ht="12.75">
      <c r="A494" s="14"/>
      <c r="B494" s="10"/>
      <c r="C494" s="51">
        <v>298.15</v>
      </c>
      <c r="D494" s="38">
        <v>7.05</v>
      </c>
      <c r="E494" s="7">
        <v>0.104</v>
      </c>
      <c r="F494" s="298">
        <v>4.625901715884714</v>
      </c>
      <c r="G494" s="124">
        <v>0.00013250000000000002</v>
      </c>
      <c r="H494" s="76">
        <v>0.09941494762970597</v>
      </c>
      <c r="I494" s="199">
        <v>0.0003</v>
      </c>
      <c r="J494" s="7">
        <v>0</v>
      </c>
      <c r="K494" s="8"/>
      <c r="L494" s="7"/>
      <c r="M494" s="7"/>
      <c r="N494" s="7"/>
      <c r="O494" s="26"/>
      <c r="P494" s="7"/>
      <c r="S494" s="34"/>
    </row>
    <row r="495" spans="1:19" ht="12.75">
      <c r="A495" s="14"/>
      <c r="B495" s="18"/>
      <c r="C495" s="58">
        <v>298.15</v>
      </c>
      <c r="D495" s="38">
        <v>7.05</v>
      </c>
      <c r="E495" s="20">
        <v>0.104</v>
      </c>
      <c r="F495" s="299">
        <v>4.733310762452635</v>
      </c>
      <c r="G495" s="260">
        <v>0.00013250000000000002</v>
      </c>
      <c r="H495" s="73">
        <v>0.09941494762970597</v>
      </c>
      <c r="I495" s="204">
        <v>0.0003</v>
      </c>
      <c r="J495" s="20">
        <v>0</v>
      </c>
      <c r="K495" s="28"/>
      <c r="L495" s="20"/>
      <c r="M495" s="20"/>
      <c r="N495" s="20"/>
      <c r="O495" s="93"/>
      <c r="P495" s="20"/>
      <c r="S495" s="34"/>
    </row>
    <row r="496" spans="1:16" ht="12.75">
      <c r="A496" s="14"/>
      <c r="B496" s="10">
        <v>2</v>
      </c>
      <c r="C496" s="37">
        <v>311.15</v>
      </c>
      <c r="D496" s="296">
        <v>7.577869533111</v>
      </c>
      <c r="E496" s="34">
        <v>0.25</v>
      </c>
      <c r="F496" s="297">
        <v>29.740974978467616</v>
      </c>
      <c r="G496" s="34">
        <v>0</v>
      </c>
      <c r="H496" s="57">
        <v>0.025</v>
      </c>
      <c r="I496" s="57">
        <v>0.0367</v>
      </c>
      <c r="J496" s="34">
        <v>0</v>
      </c>
      <c r="K496" s="36" t="s">
        <v>303</v>
      </c>
      <c r="L496" s="34" t="s">
        <v>21</v>
      </c>
      <c r="M496" s="34" t="s">
        <v>20</v>
      </c>
      <c r="N496" s="34" t="s">
        <v>302</v>
      </c>
      <c r="O496" s="36" t="s">
        <v>93</v>
      </c>
      <c r="P496" s="210" t="s">
        <v>226</v>
      </c>
    </row>
    <row r="497" spans="1:16" ht="12.75">
      <c r="A497" s="14"/>
      <c r="B497" s="10"/>
      <c r="C497" s="37">
        <v>311.15</v>
      </c>
      <c r="D497" s="296">
        <v>7.40811845208634</v>
      </c>
      <c r="E497" s="34">
        <v>0.25</v>
      </c>
      <c r="F497" s="297">
        <v>27.24890621880895</v>
      </c>
      <c r="G497" s="34">
        <v>0</v>
      </c>
      <c r="H497" s="57">
        <v>0.025</v>
      </c>
      <c r="I497" s="57">
        <v>0.0367</v>
      </c>
      <c r="J497" s="34">
        <v>0</v>
      </c>
      <c r="K497" s="36" t="s">
        <v>207</v>
      </c>
      <c r="L497" s="34"/>
      <c r="M497" s="34"/>
      <c r="N497" s="34"/>
      <c r="O497" t="s">
        <v>94</v>
      </c>
      <c r="P497" s="34"/>
    </row>
    <row r="498" spans="1:16" ht="12.75">
      <c r="A498" s="14"/>
      <c r="B498" s="10"/>
      <c r="C498" s="37">
        <v>311.15</v>
      </c>
      <c r="D498" s="296">
        <v>7.32329693868602</v>
      </c>
      <c r="E498" s="34">
        <v>0.25</v>
      </c>
      <c r="F498" s="297">
        <v>16.776982359771452</v>
      </c>
      <c r="G498" s="34">
        <v>0</v>
      </c>
      <c r="H498" s="57">
        <v>0.025</v>
      </c>
      <c r="I498" s="57">
        <v>0.0367</v>
      </c>
      <c r="J498" s="34">
        <v>0</v>
      </c>
      <c r="K498" s="59"/>
      <c r="L498" s="34"/>
      <c r="M498" s="34"/>
      <c r="N498" s="34"/>
      <c r="O498" t="s">
        <v>95</v>
      </c>
      <c r="P498" s="34"/>
    </row>
    <row r="499" spans="1:16" ht="12.75">
      <c r="A499" s="14"/>
      <c r="B499" s="10"/>
      <c r="C499" s="37">
        <v>311.15</v>
      </c>
      <c r="D499" s="296">
        <v>7.32329693868602</v>
      </c>
      <c r="E499" s="34">
        <v>0.25</v>
      </c>
      <c r="F499" s="297">
        <v>18.322352494400153</v>
      </c>
      <c r="G499" s="34">
        <v>0</v>
      </c>
      <c r="H499" s="57">
        <v>0.025</v>
      </c>
      <c r="I499" s="57">
        <v>0.0367</v>
      </c>
      <c r="J499" s="34">
        <v>0</v>
      </c>
      <c r="K499" s="59"/>
      <c r="L499" s="34"/>
      <c r="M499" s="34"/>
      <c r="N499" s="34"/>
      <c r="O499" t="s">
        <v>96</v>
      </c>
      <c r="P499" s="34"/>
    </row>
    <row r="500" spans="1:16" ht="12.75">
      <c r="A500" s="14"/>
      <c r="B500" s="10"/>
      <c r="C500" s="37">
        <v>311.15</v>
      </c>
      <c r="D500" s="296">
        <v>7.33393325353181</v>
      </c>
      <c r="E500" s="34">
        <v>0.25</v>
      </c>
      <c r="F500" s="297">
        <v>17.00538472650306</v>
      </c>
      <c r="G500" s="34">
        <v>0</v>
      </c>
      <c r="H500" s="57">
        <v>0.025</v>
      </c>
      <c r="I500" s="57">
        <v>0.0367</v>
      </c>
      <c r="J500" s="34">
        <v>0</v>
      </c>
      <c r="K500" s="59"/>
      <c r="L500" s="34"/>
      <c r="M500" s="34"/>
      <c r="N500" s="34"/>
      <c r="O500" t="s">
        <v>97</v>
      </c>
      <c r="P500" s="34"/>
    </row>
    <row r="501" spans="1:16" ht="12.75">
      <c r="A501" s="14"/>
      <c r="B501" s="10"/>
      <c r="C501" s="37">
        <v>311.15</v>
      </c>
      <c r="D501" s="296">
        <v>7.40811845208634</v>
      </c>
      <c r="E501" s="34">
        <v>0.25</v>
      </c>
      <c r="F501" s="297">
        <v>23.12018660662503</v>
      </c>
      <c r="G501" s="34">
        <v>0</v>
      </c>
      <c r="H501" s="57">
        <v>0.025</v>
      </c>
      <c r="I501" s="57">
        <v>0.0367</v>
      </c>
      <c r="J501" s="34">
        <v>0</v>
      </c>
      <c r="K501" s="59"/>
      <c r="L501" s="34"/>
      <c r="M501" s="34"/>
      <c r="N501" s="34"/>
      <c r="O501" t="s">
        <v>98</v>
      </c>
      <c r="P501" s="34"/>
    </row>
    <row r="502" spans="1:16" ht="12.75">
      <c r="A502" s="14"/>
      <c r="B502" s="10"/>
      <c r="C502" s="37">
        <v>311.15</v>
      </c>
      <c r="D502" s="296">
        <v>7.38733484616305</v>
      </c>
      <c r="E502" s="34">
        <v>0.25</v>
      </c>
      <c r="F502" s="297">
        <v>26.532022157535163</v>
      </c>
      <c r="G502" s="34">
        <v>0</v>
      </c>
      <c r="H502" s="57">
        <v>0.025</v>
      </c>
      <c r="I502" s="57">
        <v>0.0367</v>
      </c>
      <c r="J502" s="34">
        <v>0</v>
      </c>
      <c r="K502" s="59"/>
      <c r="L502" s="34"/>
      <c r="M502" s="34"/>
      <c r="N502" s="34"/>
      <c r="P502" s="34"/>
    </row>
    <row r="503" spans="1:16" ht="12.75">
      <c r="A503" s="14"/>
      <c r="B503" s="10"/>
      <c r="C503" s="37">
        <v>311.15</v>
      </c>
      <c r="D503" s="296">
        <v>7.30277527154142</v>
      </c>
      <c r="E503" s="34">
        <v>0.25</v>
      </c>
      <c r="F503" s="297">
        <v>21.1183410881309</v>
      </c>
      <c r="G503" s="34">
        <v>0</v>
      </c>
      <c r="H503" s="57">
        <v>0.025</v>
      </c>
      <c r="I503" s="57">
        <v>0.0367</v>
      </c>
      <c r="J503" s="34">
        <v>0</v>
      </c>
      <c r="K503" s="59"/>
      <c r="L503" s="34"/>
      <c r="M503" s="34"/>
      <c r="N503" s="34"/>
      <c r="P503" s="34"/>
    </row>
    <row r="504" spans="1:16" ht="12.75">
      <c r="A504" s="14"/>
      <c r="B504" s="10"/>
      <c r="C504" s="37">
        <v>311.15</v>
      </c>
      <c r="D504" s="296">
        <v>7.38329486836131</v>
      </c>
      <c r="E504" s="34">
        <v>0.25</v>
      </c>
      <c r="F504" s="297">
        <v>23.29682114197352</v>
      </c>
      <c r="G504" s="34">
        <v>0</v>
      </c>
      <c r="H504" s="57">
        <v>0.025</v>
      </c>
      <c r="I504" s="57">
        <v>0.0367</v>
      </c>
      <c r="J504" s="34">
        <v>0</v>
      </c>
      <c r="K504" s="59"/>
      <c r="L504" s="34"/>
      <c r="M504" s="34"/>
      <c r="N504" s="34"/>
      <c r="P504" s="34"/>
    </row>
    <row r="505" spans="1:16" ht="12.75">
      <c r="A505" s="14"/>
      <c r="B505" s="10"/>
      <c r="C505" s="37">
        <v>311.15</v>
      </c>
      <c r="D505" s="296">
        <v>7.35602078349464</v>
      </c>
      <c r="E505" s="34">
        <v>0.25</v>
      </c>
      <c r="F505" s="297">
        <v>21.621395226229428</v>
      </c>
      <c r="G505" s="34">
        <v>0</v>
      </c>
      <c r="H505" s="57">
        <v>0.025</v>
      </c>
      <c r="I505" s="57">
        <v>0.0367</v>
      </c>
      <c r="J505" s="34">
        <v>0</v>
      </c>
      <c r="K505" s="59"/>
      <c r="L505" s="34"/>
      <c r="M505" s="34"/>
      <c r="N505" s="34"/>
      <c r="P505" s="34"/>
    </row>
    <row r="506" spans="1:16" ht="12.75">
      <c r="A506" s="14"/>
      <c r="B506" s="10"/>
      <c r="C506" s="37">
        <v>311.15</v>
      </c>
      <c r="D506" s="296">
        <v>7.32329693868602</v>
      </c>
      <c r="E506" s="34">
        <v>0.25</v>
      </c>
      <c r="F506" s="297">
        <v>19.939966760396377</v>
      </c>
      <c r="G506" s="34">
        <v>0</v>
      </c>
      <c r="H506" s="57">
        <v>0.025</v>
      </c>
      <c r="I506" s="57">
        <v>0.0367</v>
      </c>
      <c r="J506" s="34">
        <v>0</v>
      </c>
      <c r="K506" s="59"/>
      <c r="L506" s="34"/>
      <c r="M506" s="34"/>
      <c r="N506" s="34"/>
      <c r="P506" s="34"/>
    </row>
    <row r="507" spans="1:16" ht="12.75">
      <c r="A507" s="14"/>
      <c r="B507" s="10"/>
      <c r="C507" s="37">
        <v>311.15</v>
      </c>
      <c r="D507" s="296">
        <v>7.43444739080869</v>
      </c>
      <c r="E507" s="34">
        <v>0.25</v>
      </c>
      <c r="F507" s="297">
        <v>26.43685136641044</v>
      </c>
      <c r="G507" s="34">
        <v>0</v>
      </c>
      <c r="H507" s="57">
        <v>0.025</v>
      </c>
      <c r="I507" s="57">
        <v>0.0367</v>
      </c>
      <c r="J507" s="34">
        <v>0</v>
      </c>
      <c r="K507" s="59"/>
      <c r="L507" s="34"/>
      <c r="M507" s="34"/>
      <c r="N507" s="34"/>
      <c r="P507" s="34"/>
    </row>
    <row r="508" spans="1:16" ht="12.75">
      <c r="A508" s="14"/>
      <c r="B508" s="10"/>
      <c r="C508" s="37">
        <v>311.15</v>
      </c>
      <c r="D508" s="296">
        <v>7.44823567529432</v>
      </c>
      <c r="E508" s="34">
        <v>0.25</v>
      </c>
      <c r="F508" s="297">
        <v>31.039608164188802</v>
      </c>
      <c r="G508" s="34">
        <v>0</v>
      </c>
      <c r="H508" s="57">
        <v>0.025</v>
      </c>
      <c r="I508" s="57">
        <v>0.0367</v>
      </c>
      <c r="J508" s="34">
        <v>0</v>
      </c>
      <c r="K508" s="59"/>
      <c r="L508" s="34"/>
      <c r="M508" s="34"/>
      <c r="N508" s="34"/>
      <c r="P508" s="34"/>
    </row>
    <row r="509" spans="1:16" ht="12.75">
      <c r="A509" s="14"/>
      <c r="B509" s="10"/>
      <c r="C509" s="37">
        <v>311.15</v>
      </c>
      <c r="D509" s="296">
        <v>7.32329693868602</v>
      </c>
      <c r="E509" s="34">
        <v>0.25</v>
      </c>
      <c r="F509" s="297">
        <v>28.577306806043374</v>
      </c>
      <c r="G509" s="34">
        <v>0</v>
      </c>
      <c r="H509" s="57">
        <v>0.025</v>
      </c>
      <c r="I509" s="57">
        <v>0.0367</v>
      </c>
      <c r="J509" s="34">
        <v>0</v>
      </c>
      <c r="K509" s="59"/>
      <c r="L509" s="34"/>
      <c r="M509" s="34"/>
      <c r="N509" s="34"/>
      <c r="P509" s="34"/>
    </row>
    <row r="510" spans="1:16" ht="12.75">
      <c r="A510" s="14"/>
      <c r="B510" s="10"/>
      <c r="C510" s="37">
        <v>311.15</v>
      </c>
      <c r="D510" s="296">
        <v>7.46247611440893</v>
      </c>
      <c r="E510" s="34">
        <v>0.25</v>
      </c>
      <c r="F510" s="297">
        <v>16.660276425028197</v>
      </c>
      <c r="G510" s="34">
        <v>0</v>
      </c>
      <c r="H510" s="57">
        <v>0.025</v>
      </c>
      <c r="I510" s="57">
        <v>0.0367</v>
      </c>
      <c r="J510" s="34">
        <v>0</v>
      </c>
      <c r="K510" s="59"/>
      <c r="L510" s="34"/>
      <c r="M510" s="34"/>
      <c r="N510" s="34"/>
      <c r="P510" s="34"/>
    </row>
    <row r="511" spans="1:16" ht="12.75">
      <c r="A511" s="14"/>
      <c r="B511" s="10"/>
      <c r="C511" s="37">
        <v>311.15</v>
      </c>
      <c r="D511" s="296">
        <v>7.43444739080869</v>
      </c>
      <c r="E511" s="34">
        <v>0.25</v>
      </c>
      <c r="F511" s="297">
        <v>16.5002482093764</v>
      </c>
      <c r="G511" s="34">
        <v>0</v>
      </c>
      <c r="H511" s="57">
        <v>0.025</v>
      </c>
      <c r="I511" s="57">
        <v>0.0367</v>
      </c>
      <c r="J511" s="34">
        <v>0</v>
      </c>
      <c r="K511" s="59"/>
      <c r="L511" s="34"/>
      <c r="M511" s="34"/>
      <c r="N511" s="34"/>
      <c r="P511" s="34"/>
    </row>
    <row r="512" spans="1:17" ht="13.5" thickBot="1">
      <c r="A512" s="39"/>
      <c r="B512" s="40"/>
      <c r="C512" s="41">
        <v>311.15</v>
      </c>
      <c r="D512" s="301">
        <v>7.39552932477832</v>
      </c>
      <c r="E512" s="42">
        <v>0.25</v>
      </c>
      <c r="F512" s="300">
        <v>17.498177658825416</v>
      </c>
      <c r="G512" s="42">
        <v>0</v>
      </c>
      <c r="H512" s="77">
        <v>0.025</v>
      </c>
      <c r="I512" s="77">
        <v>0.0367</v>
      </c>
      <c r="J512" s="42">
        <v>0</v>
      </c>
      <c r="K512" s="130"/>
      <c r="L512" s="42"/>
      <c r="M512" s="42"/>
      <c r="N512" s="42"/>
      <c r="O512" s="92"/>
      <c r="P512" s="42"/>
      <c r="Q512" s="56"/>
    </row>
    <row r="513" ht="13.5" thickTop="1">
      <c r="A513" s="14"/>
    </row>
    <row r="514" spans="1:10" ht="12.75">
      <c r="A514" s="14" t="s">
        <v>198</v>
      </c>
      <c r="J514" t="s">
        <v>199</v>
      </c>
    </row>
    <row r="515" ht="12.75"/>
    <row r="516" ht="12.75">
      <c r="A516" s="179">
        <v>15</v>
      </c>
    </row>
    <row r="517" spans="1:20" ht="12.75">
      <c r="A517" s="1" t="s">
        <v>124</v>
      </c>
      <c r="B517" s="60"/>
      <c r="C517" s="61"/>
      <c r="D517" s="62"/>
      <c r="E517" s="62"/>
      <c r="F517" s="62"/>
      <c r="G517" s="62"/>
      <c r="H517" s="62"/>
      <c r="I517" s="62"/>
      <c r="J517" s="34"/>
      <c r="K517" s="34"/>
      <c r="L517" s="34"/>
      <c r="M517" s="34"/>
      <c r="N517" s="34"/>
      <c r="O517" s="34"/>
      <c r="P517" s="34"/>
      <c r="R517" s="32"/>
      <c r="T517" s="32"/>
    </row>
    <row r="518" spans="1:20" s="13" customFormat="1" ht="12.75">
      <c r="A518" s="9"/>
      <c r="B518" s="10" t="s">
        <v>6</v>
      </c>
      <c r="C518" s="11" t="s">
        <v>7</v>
      </c>
      <c r="D518" s="10" t="s">
        <v>8</v>
      </c>
      <c r="E518" s="10" t="s">
        <v>377</v>
      </c>
      <c r="F518" s="10" t="s">
        <v>376</v>
      </c>
      <c r="G518" s="10" t="s">
        <v>9</v>
      </c>
      <c r="H518" s="10" t="s">
        <v>10</v>
      </c>
      <c r="I518" s="10" t="s">
        <v>125</v>
      </c>
      <c r="J518" s="10" t="s">
        <v>12</v>
      </c>
      <c r="K518" s="10" t="s">
        <v>13</v>
      </c>
      <c r="L518" s="10" t="s">
        <v>17</v>
      </c>
      <c r="M518" s="10" t="s">
        <v>14</v>
      </c>
      <c r="N518" s="10" t="s">
        <v>18</v>
      </c>
      <c r="O518" s="53" t="s">
        <v>16</v>
      </c>
      <c r="P518" s="53" t="s">
        <v>15</v>
      </c>
      <c r="Q518" s="53" t="s">
        <v>44</v>
      </c>
      <c r="R518" s="53"/>
      <c r="S518" s="53"/>
      <c r="T518" s="53"/>
    </row>
    <row r="519" spans="1:20" ht="12.75">
      <c r="A519" s="14"/>
      <c r="B519" s="10">
        <v>1</v>
      </c>
      <c r="C519" s="37">
        <v>298.15</v>
      </c>
      <c r="D519" s="34">
        <v>7.15</v>
      </c>
      <c r="E519" s="34">
        <v>0.25</v>
      </c>
      <c r="F519" s="127">
        <v>1.67680569029714</v>
      </c>
      <c r="G519" s="188">
        <v>0.001429396012692</v>
      </c>
      <c r="H519" s="186">
        <v>0.200373339276639</v>
      </c>
      <c r="I519" s="182">
        <v>0.029567967116197</v>
      </c>
      <c r="J519" s="57">
        <v>0</v>
      </c>
      <c r="K519" s="34" t="s">
        <v>126</v>
      </c>
      <c r="L519" s="34" t="s">
        <v>127</v>
      </c>
      <c r="M519" s="34" t="s">
        <v>20</v>
      </c>
      <c r="N519" s="34" t="s">
        <v>128</v>
      </c>
      <c r="O519" s="36" t="s">
        <v>465</v>
      </c>
      <c r="P519" s="214" t="s">
        <v>235</v>
      </c>
      <c r="Q519" s="63">
        <v>34</v>
      </c>
      <c r="R519" s="163"/>
      <c r="S519" s="34"/>
      <c r="T519" s="79"/>
    </row>
    <row r="520" spans="1:20" ht="12.75">
      <c r="A520" s="14"/>
      <c r="B520" s="32"/>
      <c r="C520" s="37">
        <v>298.15</v>
      </c>
      <c r="D520" s="34">
        <v>7.19</v>
      </c>
      <c r="E520" s="34">
        <v>0.25</v>
      </c>
      <c r="F520" s="127">
        <v>1.71829876974097</v>
      </c>
      <c r="G520" s="188">
        <v>0.001461442154637</v>
      </c>
      <c r="H520" s="186">
        <v>0.200361565625491</v>
      </c>
      <c r="I520" s="182">
        <v>0.029566963923484</v>
      </c>
      <c r="J520" s="57">
        <v>0</v>
      </c>
      <c r="K520" s="34" t="s">
        <v>129</v>
      </c>
      <c r="L520" s="34" t="s">
        <v>21</v>
      </c>
      <c r="M520" s="34"/>
      <c r="N520" s="34" t="s">
        <v>131</v>
      </c>
      <c r="O520" t="s">
        <v>130</v>
      </c>
      <c r="P520" s="34"/>
      <c r="R520" s="163"/>
      <c r="S520" s="34"/>
      <c r="T520" s="79"/>
    </row>
    <row r="521" spans="1:20" ht="12.75">
      <c r="A521" s="14"/>
      <c r="B521" s="32"/>
      <c r="C521" s="37">
        <v>298.15</v>
      </c>
      <c r="D521" s="34">
        <v>7.15</v>
      </c>
      <c r="E521" s="34">
        <v>0.25</v>
      </c>
      <c r="F521" s="127">
        <v>1.57182358360856</v>
      </c>
      <c r="G521" s="188">
        <v>0.001462243712446</v>
      </c>
      <c r="H521" s="187">
        <v>0.20037430840592</v>
      </c>
      <c r="I521" s="182">
        <v>0.029568138944585</v>
      </c>
      <c r="J521" s="57">
        <v>0</v>
      </c>
      <c r="K521" s="34"/>
      <c r="L521" s="34"/>
      <c r="M521" s="34"/>
      <c r="N521" s="34"/>
      <c r="O521" t="s">
        <v>132</v>
      </c>
      <c r="P521" s="34"/>
      <c r="Q521" s="158"/>
      <c r="R521" s="163"/>
      <c r="S521" s="34"/>
      <c r="T521" s="79"/>
    </row>
    <row r="522" spans="1:20" ht="12.75">
      <c r="A522" s="14"/>
      <c r="B522" s="32"/>
      <c r="C522" s="37">
        <v>298.15</v>
      </c>
      <c r="D522" s="34">
        <v>7.15</v>
      </c>
      <c r="E522" s="34">
        <v>0.25</v>
      </c>
      <c r="F522" s="127">
        <v>1.81142821766854</v>
      </c>
      <c r="G522" s="188">
        <v>0.001439320948745</v>
      </c>
      <c r="H522" s="186">
        <v>0.200666225209089</v>
      </c>
      <c r="I522" s="182">
        <v>0.029610130349879</v>
      </c>
      <c r="J522" s="57">
        <v>0</v>
      </c>
      <c r="K522" s="7" t="s">
        <v>122</v>
      </c>
      <c r="L522" s="34"/>
      <c r="M522" s="34"/>
      <c r="N522" s="34"/>
      <c r="O522" s="36" t="s">
        <v>133</v>
      </c>
      <c r="P522" s="34"/>
      <c r="R522" s="163"/>
      <c r="S522" s="34"/>
      <c r="T522" s="79"/>
    </row>
    <row r="523" spans="1:20" ht="12.75">
      <c r="A523" s="14"/>
      <c r="B523" s="32"/>
      <c r="C523" s="37">
        <v>298.15</v>
      </c>
      <c r="D523" s="34">
        <v>7.14</v>
      </c>
      <c r="E523" s="34">
        <v>0.25</v>
      </c>
      <c r="F523" s="127">
        <v>1.66291270107809</v>
      </c>
      <c r="G523" s="188">
        <v>0.001469774054413</v>
      </c>
      <c r="H523" s="186">
        <v>0.200670331749941</v>
      </c>
      <c r="I523" s="182">
        <v>0.029610578948681</v>
      </c>
      <c r="J523" s="57">
        <v>0</v>
      </c>
      <c r="K523" s="34"/>
      <c r="L523" s="34"/>
      <c r="M523" s="34"/>
      <c r="N523" s="34"/>
      <c r="O523" s="36" t="s">
        <v>466</v>
      </c>
      <c r="P523" s="34"/>
      <c r="R523" s="163"/>
      <c r="S523" s="34"/>
      <c r="T523" s="79"/>
    </row>
    <row r="524" spans="1:20" ht="12.75">
      <c r="A524" s="14"/>
      <c r="B524" s="32"/>
      <c r="C524" s="37">
        <v>298.15</v>
      </c>
      <c r="D524" s="34">
        <v>6.83</v>
      </c>
      <c r="E524" s="34">
        <v>0.25</v>
      </c>
      <c r="F524" s="127">
        <v>1.25843097196231</v>
      </c>
      <c r="G524" s="188">
        <v>0.001555002200716</v>
      </c>
      <c r="H524" s="186">
        <v>0.201115890485193</v>
      </c>
      <c r="I524" s="182">
        <v>0.029665753201996</v>
      </c>
      <c r="J524" s="57">
        <v>0</v>
      </c>
      <c r="K524" s="34"/>
      <c r="L524" s="34"/>
      <c r="M524" s="34"/>
      <c r="N524" s="34"/>
      <c r="O524" s="34"/>
      <c r="P524" s="34"/>
      <c r="R524" s="163"/>
      <c r="S524" s="34"/>
      <c r="T524" s="79"/>
    </row>
    <row r="525" spans="1:20" ht="12.75">
      <c r="A525" s="14"/>
      <c r="B525" s="32"/>
      <c r="C525" s="37">
        <v>298.15</v>
      </c>
      <c r="D525" s="34">
        <v>6.85</v>
      </c>
      <c r="E525" s="34">
        <v>0.25</v>
      </c>
      <c r="F525" s="127">
        <v>1.53076223907729</v>
      </c>
      <c r="G525" s="188">
        <v>0.001559340965451</v>
      </c>
      <c r="H525" s="186">
        <v>0.20225512295766</v>
      </c>
      <c r="I525" s="182">
        <v>0.029683454905614</v>
      </c>
      <c r="J525" s="57">
        <v>0</v>
      </c>
      <c r="K525" s="34"/>
      <c r="L525" s="34"/>
      <c r="M525" s="34"/>
      <c r="N525" s="34"/>
      <c r="O525" s="34" t="s">
        <v>70</v>
      </c>
      <c r="P525" s="34"/>
      <c r="R525" s="163"/>
      <c r="S525" s="34"/>
      <c r="T525" s="79"/>
    </row>
    <row r="526" spans="1:20" ht="12.75">
      <c r="A526" s="14"/>
      <c r="B526" s="32"/>
      <c r="C526" s="37">
        <v>298.15</v>
      </c>
      <c r="D526" s="34">
        <v>6.82</v>
      </c>
      <c r="E526" s="34">
        <v>0.25</v>
      </c>
      <c r="F526" s="127">
        <v>1.68970900594732</v>
      </c>
      <c r="G526" s="188">
        <v>0.001580065030533</v>
      </c>
      <c r="H526" s="186">
        <v>0.202167014248108</v>
      </c>
      <c r="I526" s="182">
        <v>0.02966745875381</v>
      </c>
      <c r="J526" s="57">
        <v>0</v>
      </c>
      <c r="K526" s="34"/>
      <c r="L526" s="34"/>
      <c r="M526" s="34"/>
      <c r="N526" s="34"/>
      <c r="O526" s="34"/>
      <c r="P526" s="34"/>
      <c r="R526" s="163"/>
      <c r="S526" s="34"/>
      <c r="T526" s="79"/>
    </row>
    <row r="527" spans="1:20" ht="12.75">
      <c r="A527" s="14"/>
      <c r="B527" s="32"/>
      <c r="C527" s="37">
        <v>311.15</v>
      </c>
      <c r="D527" s="34">
        <v>7.12</v>
      </c>
      <c r="E527" s="34">
        <v>0.25</v>
      </c>
      <c r="F527" s="127">
        <v>1.00116383862248</v>
      </c>
      <c r="G527" s="188">
        <v>0.00035680928376</v>
      </c>
      <c r="H527" s="186">
        <v>0.204228424956784</v>
      </c>
      <c r="I527" s="182">
        <v>0.029553902048011</v>
      </c>
      <c r="J527" s="57">
        <v>0</v>
      </c>
      <c r="K527" s="34"/>
      <c r="L527" s="34"/>
      <c r="M527" s="34"/>
      <c r="N527" s="34"/>
      <c r="O527" s="34"/>
      <c r="P527" s="34"/>
      <c r="R527" s="163"/>
      <c r="S527" s="34"/>
      <c r="T527" s="79"/>
    </row>
    <row r="528" spans="1:20" ht="12.75">
      <c r="A528" s="14"/>
      <c r="B528" s="32"/>
      <c r="C528" s="37">
        <v>311.15</v>
      </c>
      <c r="D528" s="34">
        <v>7.12</v>
      </c>
      <c r="E528" s="34">
        <v>0.25</v>
      </c>
      <c r="F528" s="127">
        <v>0.789883413229704</v>
      </c>
      <c r="G528" s="188">
        <v>0.001443596383153</v>
      </c>
      <c r="H528" s="186">
        <v>0.200324062550759</v>
      </c>
      <c r="I528" s="182">
        <v>0.02955940674794</v>
      </c>
      <c r="J528" s="57">
        <v>0</v>
      </c>
      <c r="K528" s="34"/>
      <c r="L528" s="34"/>
      <c r="M528" s="34"/>
      <c r="N528" s="34"/>
      <c r="O528" s="34"/>
      <c r="P528" s="34"/>
      <c r="R528" s="163"/>
      <c r="S528" s="34"/>
      <c r="T528" s="79"/>
    </row>
    <row r="529" spans="1:20" ht="12.75">
      <c r="A529" s="14"/>
      <c r="B529" s="32"/>
      <c r="C529" s="37">
        <v>311.15</v>
      </c>
      <c r="D529" s="34">
        <v>7.09</v>
      </c>
      <c r="E529" s="34">
        <v>0.25</v>
      </c>
      <c r="F529" s="127">
        <v>1.05917862812624</v>
      </c>
      <c r="G529" s="188">
        <v>0.001439327747453</v>
      </c>
      <c r="H529" s="186">
        <v>0.200336091174733</v>
      </c>
      <c r="I529" s="182">
        <v>0.029560907149947</v>
      </c>
      <c r="J529" s="57">
        <v>0</v>
      </c>
      <c r="K529" s="34"/>
      <c r="L529" s="34"/>
      <c r="M529" s="34"/>
      <c r="N529" s="34"/>
      <c r="O529" s="34"/>
      <c r="P529" s="34"/>
      <c r="R529" s="163"/>
      <c r="S529" s="34"/>
      <c r="T529" s="79"/>
    </row>
    <row r="530" spans="1:20" ht="12.75">
      <c r="A530" s="14"/>
      <c r="B530" s="32"/>
      <c r="C530" s="37">
        <v>311.15</v>
      </c>
      <c r="D530" s="34">
        <v>7.08</v>
      </c>
      <c r="E530" s="34">
        <v>0.25</v>
      </c>
      <c r="F530" s="127">
        <v>0.716954564479078</v>
      </c>
      <c r="G530" s="188">
        <v>0.001448608052329</v>
      </c>
      <c r="H530" s="186">
        <v>0.200635757402422</v>
      </c>
      <c r="I530" s="182">
        <v>0.029603861976445</v>
      </c>
      <c r="J530" s="57">
        <v>0</v>
      </c>
      <c r="K530" s="34"/>
      <c r="L530" s="34"/>
      <c r="M530" s="34"/>
      <c r="N530" s="34"/>
      <c r="O530" s="34"/>
      <c r="P530" s="34"/>
      <c r="R530" s="163"/>
      <c r="S530" s="34"/>
      <c r="T530" s="79"/>
    </row>
    <row r="531" spans="1:20" ht="12.75">
      <c r="A531" s="14"/>
      <c r="B531" s="32"/>
      <c r="C531" s="37">
        <v>311.15</v>
      </c>
      <c r="D531" s="34">
        <v>7.03</v>
      </c>
      <c r="E531" s="34">
        <v>0.25</v>
      </c>
      <c r="F531" s="127">
        <v>0.818751143465437</v>
      </c>
      <c r="G531" s="188">
        <v>0.001455716266633</v>
      </c>
      <c r="H531" s="186">
        <v>0.200658567952623</v>
      </c>
      <c r="I531" s="182">
        <v>0.029606509189811</v>
      </c>
      <c r="J531" s="57">
        <v>0</v>
      </c>
      <c r="K531" s="34"/>
      <c r="L531" s="34"/>
      <c r="M531" s="34"/>
      <c r="N531" s="34"/>
      <c r="O531" s="34"/>
      <c r="P531" s="34"/>
      <c r="R531" s="163"/>
      <c r="S531" s="34"/>
      <c r="T531" s="79"/>
    </row>
    <row r="532" spans="1:20" ht="12.75">
      <c r="A532" s="14"/>
      <c r="B532" s="32"/>
      <c r="C532" s="37">
        <v>311.15</v>
      </c>
      <c r="D532" s="34">
        <v>7.27</v>
      </c>
      <c r="E532" s="34">
        <v>0.25</v>
      </c>
      <c r="F532" s="127">
        <v>0.539891770558933</v>
      </c>
      <c r="G532" s="188">
        <v>0.001486971611891</v>
      </c>
      <c r="H532" s="186">
        <v>0.200154178248125</v>
      </c>
      <c r="I532" s="182">
        <v>0.029535074385109</v>
      </c>
      <c r="J532" s="57">
        <v>0</v>
      </c>
      <c r="K532" s="34"/>
      <c r="L532" s="34"/>
      <c r="M532" s="34"/>
      <c r="N532" s="34"/>
      <c r="O532" s="34"/>
      <c r="P532" s="34"/>
      <c r="R532" s="163"/>
      <c r="S532" s="34"/>
      <c r="T532" s="79"/>
    </row>
    <row r="533" spans="1:20" ht="12.75">
      <c r="A533" s="14"/>
      <c r="B533" s="32"/>
      <c r="C533" s="37">
        <v>311.15</v>
      </c>
      <c r="D533" s="34">
        <v>7.3</v>
      </c>
      <c r="E533" s="34">
        <v>0.25</v>
      </c>
      <c r="F533" s="127">
        <v>0.498863930177849</v>
      </c>
      <c r="G533" s="188">
        <v>0.001486849483818</v>
      </c>
      <c r="H533" s="186">
        <v>0.200146357188936</v>
      </c>
      <c r="I533" s="182">
        <v>0.029534362306963</v>
      </c>
      <c r="J533" s="57">
        <v>0</v>
      </c>
      <c r="K533" s="34"/>
      <c r="L533" s="34"/>
      <c r="M533" s="34"/>
      <c r="N533" s="34"/>
      <c r="O533" s="34"/>
      <c r="P533" s="34"/>
      <c r="R533" s="163"/>
      <c r="S533" s="34"/>
      <c r="T533" s="79"/>
    </row>
    <row r="534" spans="1:20" ht="12.75">
      <c r="A534" s="14"/>
      <c r="B534" s="32"/>
      <c r="C534" s="37">
        <v>311.15</v>
      </c>
      <c r="D534" s="34">
        <v>7.27</v>
      </c>
      <c r="E534" s="34">
        <v>0.25</v>
      </c>
      <c r="F534" s="127">
        <v>0.558131532792457</v>
      </c>
      <c r="G534" s="188">
        <v>0.001487851319681</v>
      </c>
      <c r="H534" s="186">
        <v>0.200154208214479</v>
      </c>
      <c r="I534" s="182">
        <v>0.029535079725075</v>
      </c>
      <c r="J534" s="57">
        <v>0</v>
      </c>
      <c r="K534" s="34"/>
      <c r="L534" s="34"/>
      <c r="M534" s="34"/>
      <c r="N534" s="34"/>
      <c r="O534" s="34"/>
      <c r="P534" s="34"/>
      <c r="R534" s="163"/>
      <c r="S534" s="34"/>
      <c r="T534" s="79"/>
    </row>
    <row r="535" spans="1:20" ht="12.75">
      <c r="A535" s="14"/>
      <c r="B535" s="32"/>
      <c r="C535" s="37">
        <v>311.15</v>
      </c>
      <c r="D535" s="34">
        <v>6.75</v>
      </c>
      <c r="E535" s="34">
        <v>0.25</v>
      </c>
      <c r="F535" s="127">
        <v>1.03362890417126</v>
      </c>
      <c r="G535" s="188">
        <v>0.001510926376297</v>
      </c>
      <c r="H535" s="186">
        <v>0.200372054018127</v>
      </c>
      <c r="I535" s="182">
        <v>0.029555335022969</v>
      </c>
      <c r="J535" s="57">
        <v>0</v>
      </c>
      <c r="K535" s="34"/>
      <c r="L535" s="34"/>
      <c r="M535" s="34"/>
      <c r="N535" s="34"/>
      <c r="O535" s="34"/>
      <c r="P535" s="34"/>
      <c r="R535" s="163"/>
      <c r="S535" s="34"/>
      <c r="T535" s="79"/>
    </row>
    <row r="536" spans="1:20" ht="12.75">
      <c r="A536" s="14"/>
      <c r="B536" s="32"/>
      <c r="C536" s="37">
        <v>311.15</v>
      </c>
      <c r="D536" s="34">
        <v>6.75</v>
      </c>
      <c r="E536" s="34">
        <v>0.25</v>
      </c>
      <c r="F536" s="127">
        <v>1.03841079618019</v>
      </c>
      <c r="G536" s="188">
        <v>0.001511508504137</v>
      </c>
      <c r="H536" s="186">
        <v>0.200372069591557</v>
      </c>
      <c r="I536" s="182">
        <v>0.029555337931138</v>
      </c>
      <c r="J536" s="57">
        <v>0</v>
      </c>
      <c r="K536" s="34"/>
      <c r="L536" s="34"/>
      <c r="M536" s="34"/>
      <c r="N536" s="34"/>
      <c r="O536" s="34"/>
      <c r="P536" s="34"/>
      <c r="R536" s="163"/>
      <c r="S536" s="34"/>
      <c r="T536" s="79"/>
    </row>
    <row r="537" spans="1:20" ht="12.75">
      <c r="A537" s="14"/>
      <c r="B537" s="32"/>
      <c r="C537" s="37">
        <v>311.15</v>
      </c>
      <c r="D537" s="34">
        <v>6.75</v>
      </c>
      <c r="E537" s="34">
        <v>0.25</v>
      </c>
      <c r="F537" s="127">
        <v>1.03098993643206</v>
      </c>
      <c r="G537" s="188">
        <v>0.001511369824232</v>
      </c>
      <c r="H537" s="186">
        <v>0.20037206588153</v>
      </c>
      <c r="I537" s="182">
        <v>0.029555337238331</v>
      </c>
      <c r="J537" s="57">
        <v>0</v>
      </c>
      <c r="K537" s="34"/>
      <c r="L537" s="34"/>
      <c r="M537" s="97"/>
      <c r="N537" s="34"/>
      <c r="O537" s="34"/>
      <c r="P537" s="34"/>
      <c r="R537" s="163"/>
      <c r="S537" s="34"/>
      <c r="T537" s="79"/>
    </row>
    <row r="538" spans="1:20" ht="12.75">
      <c r="A538" s="14"/>
      <c r="B538" s="32"/>
      <c r="C538" s="37">
        <v>311.15</v>
      </c>
      <c r="D538" s="34">
        <v>7.11</v>
      </c>
      <c r="E538" s="34">
        <v>0.25</v>
      </c>
      <c r="F538" s="127">
        <v>0.552429857796227</v>
      </c>
      <c r="G538" s="188">
        <v>0.001505787688543</v>
      </c>
      <c r="H538" s="186">
        <v>0.200245889503433</v>
      </c>
      <c r="I538" s="182">
        <v>0.029548464034934</v>
      </c>
      <c r="J538" s="57">
        <v>0</v>
      </c>
      <c r="K538" s="34"/>
      <c r="L538" s="34"/>
      <c r="M538" s="34"/>
      <c r="N538" s="34"/>
      <c r="O538" s="34"/>
      <c r="P538" s="34"/>
      <c r="R538" s="163"/>
      <c r="S538" s="34"/>
      <c r="T538" s="79"/>
    </row>
    <row r="539" spans="1:20" ht="12.75">
      <c r="A539" s="14"/>
      <c r="B539" s="32"/>
      <c r="C539" s="37">
        <v>311.15</v>
      </c>
      <c r="D539" s="34">
        <v>7.11</v>
      </c>
      <c r="E539" s="34">
        <v>0.25</v>
      </c>
      <c r="F539" s="127">
        <v>0.526756423860106</v>
      </c>
      <c r="G539" s="188">
        <v>0.001508138657911</v>
      </c>
      <c r="H539" s="186">
        <v>0.200247945777895</v>
      </c>
      <c r="I539" s="182">
        <v>0.029549068865856</v>
      </c>
      <c r="J539" s="57">
        <v>0</v>
      </c>
      <c r="K539" s="34"/>
      <c r="L539" s="34"/>
      <c r="M539" s="34"/>
      <c r="N539" s="34"/>
      <c r="O539" s="34"/>
      <c r="P539" s="34"/>
      <c r="R539" s="163"/>
      <c r="S539" s="34"/>
      <c r="T539" s="79"/>
    </row>
    <row r="540" spans="1:20" ht="12.75">
      <c r="A540" s="14"/>
      <c r="B540" s="32"/>
      <c r="C540" s="37">
        <v>311.15</v>
      </c>
      <c r="D540" s="34">
        <v>7.12</v>
      </c>
      <c r="E540" s="34">
        <v>0.25</v>
      </c>
      <c r="F540" s="127">
        <v>0.537838534874551</v>
      </c>
      <c r="G540" s="188">
        <v>0.001517046001288</v>
      </c>
      <c r="H540" s="186">
        <v>0.200242587769855</v>
      </c>
      <c r="I540" s="182">
        <v>0.029548327149002</v>
      </c>
      <c r="J540" s="57">
        <v>0</v>
      </c>
      <c r="K540" s="34"/>
      <c r="L540" s="34"/>
      <c r="M540" s="34"/>
      <c r="N540" s="34"/>
      <c r="O540" s="34"/>
      <c r="P540" s="34"/>
      <c r="R540" s="163"/>
      <c r="S540" s="34"/>
      <c r="T540" s="79"/>
    </row>
    <row r="541" spans="1:20" ht="12.75">
      <c r="A541" s="14"/>
      <c r="B541" s="32"/>
      <c r="C541" s="37">
        <v>311.15</v>
      </c>
      <c r="D541" s="34">
        <v>6.93</v>
      </c>
      <c r="E541" s="34">
        <v>0.25</v>
      </c>
      <c r="F541" s="127">
        <v>0.814176245210728</v>
      </c>
      <c r="G541" s="188">
        <v>0.001517517731621</v>
      </c>
      <c r="H541" s="186">
        <v>0.200401002475416</v>
      </c>
      <c r="I541" s="182">
        <v>0.029567076214129</v>
      </c>
      <c r="J541" s="57">
        <v>0</v>
      </c>
      <c r="K541" s="34"/>
      <c r="L541" s="34"/>
      <c r="M541" s="34"/>
      <c r="N541" s="34"/>
      <c r="O541" s="34"/>
      <c r="P541" s="34"/>
      <c r="R541" s="163"/>
      <c r="S541" s="34"/>
      <c r="T541" s="79"/>
    </row>
    <row r="542" spans="1:20" ht="12.75">
      <c r="A542" s="14"/>
      <c r="B542" s="32"/>
      <c r="C542" s="37">
        <v>311.15</v>
      </c>
      <c r="D542" s="34">
        <v>7.1</v>
      </c>
      <c r="E542" s="34">
        <v>0.25</v>
      </c>
      <c r="F542" s="127">
        <v>0.604182420995126</v>
      </c>
      <c r="G542" s="188">
        <v>0.001458304886778</v>
      </c>
      <c r="H542" s="186">
        <v>0.200252413718621</v>
      </c>
      <c r="I542" s="182">
        <v>0.029549482540372</v>
      </c>
      <c r="J542" s="57">
        <v>0</v>
      </c>
      <c r="K542" s="34"/>
      <c r="L542" s="34"/>
      <c r="M542" s="34"/>
      <c r="N542" s="34"/>
      <c r="O542" s="34"/>
      <c r="P542" s="34"/>
      <c r="R542" s="163"/>
      <c r="S542" s="34"/>
      <c r="T542" s="79"/>
    </row>
    <row r="543" spans="1:20" ht="12.75">
      <c r="A543" s="14"/>
      <c r="B543" s="32"/>
      <c r="C543" s="37">
        <v>311.15</v>
      </c>
      <c r="D543" s="34">
        <v>6.82</v>
      </c>
      <c r="E543" s="34">
        <v>0.25</v>
      </c>
      <c r="F543" s="127">
        <v>0.811536175143565</v>
      </c>
      <c r="G543" s="188">
        <v>0.001466150732081</v>
      </c>
      <c r="H543" s="186">
        <v>0.201362842349033</v>
      </c>
      <c r="I543" s="182">
        <v>0.029704236197254</v>
      </c>
      <c r="J543" s="57">
        <v>0</v>
      </c>
      <c r="K543" s="34"/>
      <c r="L543" s="34"/>
      <c r="M543" s="34"/>
      <c r="N543" s="34"/>
      <c r="O543" s="34"/>
      <c r="P543" s="34"/>
      <c r="R543" s="163"/>
      <c r="S543" s="34"/>
      <c r="T543" s="79"/>
    </row>
    <row r="544" spans="1:20" ht="12.75">
      <c r="A544" s="14"/>
      <c r="B544" s="32"/>
      <c r="C544" s="37">
        <v>311.15</v>
      </c>
      <c r="D544" s="34">
        <v>6.75</v>
      </c>
      <c r="E544" s="34">
        <v>0.25</v>
      </c>
      <c r="F544" s="127">
        <v>0.718721397728102</v>
      </c>
      <c r="G544" s="188">
        <v>0.001489596010961</v>
      </c>
      <c r="H544" s="186">
        <v>0.201393999788861</v>
      </c>
      <c r="I544" s="182">
        <v>0.029707078114935</v>
      </c>
      <c r="J544" s="57">
        <v>0</v>
      </c>
      <c r="K544" s="34"/>
      <c r="L544" s="34"/>
      <c r="M544" s="34"/>
      <c r="N544" s="34"/>
      <c r="O544" s="34"/>
      <c r="P544" s="34"/>
      <c r="R544" s="163"/>
      <c r="S544" s="34"/>
      <c r="T544" s="79"/>
    </row>
    <row r="545" spans="1:20" ht="12.75">
      <c r="A545" s="14"/>
      <c r="B545" s="32"/>
      <c r="C545" s="37">
        <v>311.15</v>
      </c>
      <c r="D545" s="34">
        <v>6.83</v>
      </c>
      <c r="E545" s="34">
        <v>0.25</v>
      </c>
      <c r="F545" s="127">
        <v>0.878112059072993</v>
      </c>
      <c r="G545" s="188">
        <v>0.00153610350486</v>
      </c>
      <c r="H545" s="186">
        <v>0.201054052921347</v>
      </c>
      <c r="I545" s="182">
        <v>0.029657760391128</v>
      </c>
      <c r="J545" s="57">
        <v>0</v>
      </c>
      <c r="K545" s="34"/>
      <c r="L545" s="34"/>
      <c r="M545" s="34"/>
      <c r="N545" s="34"/>
      <c r="O545" s="34"/>
      <c r="P545" s="34"/>
      <c r="R545" s="163"/>
      <c r="S545" s="34"/>
      <c r="T545" s="79"/>
    </row>
    <row r="546" spans="1:20" ht="12.75">
      <c r="A546" s="14"/>
      <c r="B546" s="32"/>
      <c r="C546" s="37">
        <v>311.15</v>
      </c>
      <c r="D546" s="34">
        <v>6.8</v>
      </c>
      <c r="E546" s="34">
        <v>0.25</v>
      </c>
      <c r="F546" s="127">
        <v>0.790744502655119</v>
      </c>
      <c r="G546" s="188">
        <v>0.001545625596962</v>
      </c>
      <c r="H546" s="186">
        <v>0.201294156228233</v>
      </c>
      <c r="I546" s="182">
        <v>0.029691106748663</v>
      </c>
      <c r="J546" s="57">
        <v>0</v>
      </c>
      <c r="K546" s="34"/>
      <c r="L546" s="34"/>
      <c r="M546" s="34"/>
      <c r="N546" s="34"/>
      <c r="O546" s="34"/>
      <c r="P546" s="34"/>
      <c r="R546" s="163"/>
      <c r="S546" s="34"/>
      <c r="T546" s="79"/>
    </row>
    <row r="547" spans="1:20" ht="12.75">
      <c r="A547" s="14"/>
      <c r="B547" s="32"/>
      <c r="C547" s="37">
        <v>311.15</v>
      </c>
      <c r="D547" s="34">
        <v>7.05</v>
      </c>
      <c r="E547" s="34">
        <v>0.25</v>
      </c>
      <c r="F547" s="127">
        <v>0.789125177451701</v>
      </c>
      <c r="G547" s="188">
        <v>0.007563411211805</v>
      </c>
      <c r="H547" s="186">
        <v>0.200437845294616</v>
      </c>
      <c r="I547" s="182">
        <v>0.029580999281106</v>
      </c>
      <c r="J547" s="57">
        <v>0</v>
      </c>
      <c r="K547" s="34"/>
      <c r="L547" s="34"/>
      <c r="M547" s="34"/>
      <c r="N547" s="34"/>
      <c r="O547" s="34"/>
      <c r="P547" s="34"/>
      <c r="R547" s="163"/>
      <c r="S547" s="34"/>
      <c r="T547" s="79"/>
    </row>
    <row r="548" spans="1:20" ht="12.75">
      <c r="A548" s="14"/>
      <c r="B548" s="32"/>
      <c r="C548" s="37">
        <v>311.15</v>
      </c>
      <c r="D548" s="34">
        <v>7.04</v>
      </c>
      <c r="E548" s="34">
        <v>0.25</v>
      </c>
      <c r="F548" s="127">
        <v>0.74499710992616</v>
      </c>
      <c r="G548" s="188">
        <v>0.007564332233812</v>
      </c>
      <c r="H548" s="190">
        <v>0.200440912093888</v>
      </c>
      <c r="I548" s="182">
        <v>0.029581250014681</v>
      </c>
      <c r="J548" s="57">
        <v>0</v>
      </c>
      <c r="K548" s="34"/>
      <c r="L548" s="34"/>
      <c r="M548" s="34"/>
      <c r="N548" s="34"/>
      <c r="O548" s="34"/>
      <c r="P548" s="34"/>
      <c r="R548" s="163"/>
      <c r="S548" s="34"/>
      <c r="T548" s="79"/>
    </row>
    <row r="549" spans="1:20" ht="12.75">
      <c r="A549" s="14"/>
      <c r="B549" s="32"/>
      <c r="C549" s="37">
        <v>311.15</v>
      </c>
      <c r="D549" s="34">
        <v>7.02</v>
      </c>
      <c r="E549" s="34">
        <v>0.25</v>
      </c>
      <c r="F549" s="127">
        <v>0.685986099338372</v>
      </c>
      <c r="G549" s="189">
        <v>0.015408911467687</v>
      </c>
      <c r="H549" s="182">
        <v>0.200631539050143</v>
      </c>
      <c r="I549" s="189">
        <v>0.02961439649375</v>
      </c>
      <c r="J549" s="57">
        <v>0</v>
      </c>
      <c r="K549" s="34"/>
      <c r="L549" s="34"/>
      <c r="M549" s="34"/>
      <c r="N549" s="34"/>
      <c r="O549" s="34"/>
      <c r="P549" s="34"/>
      <c r="R549" s="163"/>
      <c r="S549" s="34"/>
      <c r="T549" s="79"/>
    </row>
    <row r="550" spans="1:20" ht="12.75">
      <c r="A550" s="14"/>
      <c r="B550" s="32"/>
      <c r="C550" s="37">
        <v>311.15</v>
      </c>
      <c r="D550" s="34">
        <v>7.01</v>
      </c>
      <c r="E550" s="34">
        <v>0.25</v>
      </c>
      <c r="F550" s="127">
        <v>0.723812916733056</v>
      </c>
      <c r="G550" s="189">
        <v>0.015411285868384</v>
      </c>
      <c r="H550" s="182">
        <v>0.200634148564786</v>
      </c>
      <c r="I550" s="189">
        <v>0.029614579727305</v>
      </c>
      <c r="J550" s="57">
        <v>0</v>
      </c>
      <c r="K550" s="34"/>
      <c r="L550" s="34"/>
      <c r="M550" s="34"/>
      <c r="N550" s="34"/>
      <c r="O550" s="34"/>
      <c r="P550" s="34"/>
      <c r="R550" s="163"/>
      <c r="S550" s="34"/>
      <c r="T550" s="79"/>
    </row>
    <row r="551" spans="1:20" ht="12.75">
      <c r="A551" s="14"/>
      <c r="B551" s="32"/>
      <c r="C551" s="37">
        <v>311.15</v>
      </c>
      <c r="D551" s="34">
        <v>6.94</v>
      </c>
      <c r="E551" s="34">
        <v>0.25</v>
      </c>
      <c r="F551" s="127">
        <v>0.599733170248281</v>
      </c>
      <c r="G551" s="189">
        <v>0.020564506441128</v>
      </c>
      <c r="H551" s="182">
        <v>0.200838510469495</v>
      </c>
      <c r="I551" s="189">
        <v>0.029646019678342</v>
      </c>
      <c r="J551" s="57">
        <v>0</v>
      </c>
      <c r="K551" s="34"/>
      <c r="L551" s="34"/>
      <c r="M551" s="34"/>
      <c r="N551" s="34"/>
      <c r="O551" s="34"/>
      <c r="P551" s="34"/>
      <c r="R551" s="163"/>
      <c r="S551" s="34"/>
      <c r="T551" s="79"/>
    </row>
    <row r="552" spans="1:20" ht="13.5" thickBot="1">
      <c r="A552" s="39"/>
      <c r="B552" s="40"/>
      <c r="C552" s="41">
        <v>311.15</v>
      </c>
      <c r="D552" s="42">
        <v>6.96</v>
      </c>
      <c r="E552" s="42">
        <v>0.25</v>
      </c>
      <c r="F552" s="169">
        <v>0.625470939099029</v>
      </c>
      <c r="G552" s="191">
        <v>0.020558435214982</v>
      </c>
      <c r="H552" s="192">
        <v>0.200833431578848</v>
      </c>
      <c r="I552" s="191">
        <v>0.029645701538039</v>
      </c>
      <c r="J552" s="77">
        <v>0</v>
      </c>
      <c r="K552" s="42"/>
      <c r="L552" s="56"/>
      <c r="M552" s="42"/>
      <c r="N552" s="56"/>
      <c r="O552" s="56"/>
      <c r="P552" s="42"/>
      <c r="Q552" s="56"/>
      <c r="R552" s="163"/>
      <c r="S552" s="34"/>
      <c r="T552" s="79"/>
    </row>
    <row r="553" spans="1:17" ht="13.5" thickTop="1">
      <c r="A553" s="9"/>
      <c r="B553" s="10"/>
      <c r="C553" s="51"/>
      <c r="D553" s="134"/>
      <c r="E553" s="31"/>
      <c r="F553" s="31"/>
      <c r="G553" s="31"/>
      <c r="H553" s="31"/>
      <c r="I553" s="31"/>
      <c r="J553" s="31"/>
      <c r="K553" s="31"/>
      <c r="L553" s="31"/>
      <c r="M553" s="31"/>
      <c r="N553" s="31"/>
      <c r="O553" s="31"/>
      <c r="P553" s="31"/>
      <c r="Q553" s="31"/>
    </row>
    <row r="554" spans="1:17" ht="12.75">
      <c r="A554" s="9"/>
      <c r="B554" s="10"/>
      <c r="C554" s="51"/>
      <c r="D554" s="134"/>
      <c r="E554" s="31"/>
      <c r="F554" s="31"/>
      <c r="G554" s="31"/>
      <c r="H554" s="31"/>
      <c r="I554" s="31"/>
      <c r="J554" s="31"/>
      <c r="K554" s="31"/>
      <c r="L554" s="31"/>
      <c r="M554" s="31"/>
      <c r="N554" s="31"/>
      <c r="O554" s="31"/>
      <c r="P554" s="31"/>
      <c r="Q554" s="31"/>
    </row>
    <row r="555" spans="1:8" ht="12.75">
      <c r="A555" s="14" t="s">
        <v>200</v>
      </c>
      <c r="H555" t="s">
        <v>201</v>
      </c>
    </row>
    <row r="556" ht="12.75"/>
    <row r="557" ht="12.75">
      <c r="A557" s="179">
        <v>16</v>
      </c>
    </row>
    <row r="558" spans="1:19" ht="12.75">
      <c r="A558" s="1" t="s">
        <v>134</v>
      </c>
      <c r="B558" s="2"/>
      <c r="C558" s="64"/>
      <c r="D558" s="4"/>
      <c r="E558" s="4"/>
      <c r="F558" s="31"/>
      <c r="G558" s="31"/>
      <c r="H558" s="31"/>
      <c r="I558" s="31"/>
      <c r="J558" s="31"/>
      <c r="K558" s="31"/>
      <c r="L558" s="7"/>
      <c r="M558" s="31"/>
      <c r="N558" s="7"/>
      <c r="O558" s="7"/>
      <c r="P558" s="7"/>
      <c r="Q558" s="31"/>
      <c r="R558" s="32"/>
      <c r="S558" s="32"/>
    </row>
    <row r="559" spans="1:19" s="13" customFormat="1" ht="12.75">
      <c r="A559" s="9"/>
      <c r="B559" s="10" t="s">
        <v>6</v>
      </c>
      <c r="C559" s="11" t="s">
        <v>7</v>
      </c>
      <c r="D559" s="10" t="s">
        <v>8</v>
      </c>
      <c r="E559" s="10" t="s">
        <v>377</v>
      </c>
      <c r="F559" s="10" t="s">
        <v>376</v>
      </c>
      <c r="G559" s="10" t="s">
        <v>9</v>
      </c>
      <c r="H559" s="10" t="s">
        <v>10</v>
      </c>
      <c r="I559" s="10" t="s">
        <v>11</v>
      </c>
      <c r="J559" s="10" t="s">
        <v>12</v>
      </c>
      <c r="K559" s="10" t="s">
        <v>13</v>
      </c>
      <c r="L559" s="10" t="s">
        <v>17</v>
      </c>
      <c r="M559" s="10" t="s">
        <v>14</v>
      </c>
      <c r="N559" s="10" t="s">
        <v>18</v>
      </c>
      <c r="O559" s="53" t="s">
        <v>16</v>
      </c>
      <c r="P559" s="53" t="s">
        <v>15</v>
      </c>
      <c r="Q559" s="53" t="s">
        <v>44</v>
      </c>
      <c r="R559" s="32"/>
      <c r="S559" s="32"/>
    </row>
    <row r="560" spans="1:18" s="88" customFormat="1" ht="12.75">
      <c r="A560" s="128"/>
      <c r="B560" s="141">
        <v>1</v>
      </c>
      <c r="C560" s="144">
        <v>298.15</v>
      </c>
      <c r="D560" s="145">
        <v>7.3</v>
      </c>
      <c r="E560" s="100">
        <v>0.009917848</v>
      </c>
      <c r="F560" s="145">
        <v>4.28</v>
      </c>
      <c r="G560" s="100">
        <v>0</v>
      </c>
      <c r="H560" s="100">
        <v>0</v>
      </c>
      <c r="I560" s="100">
        <v>0.002936292880301</v>
      </c>
      <c r="J560" s="100">
        <v>0</v>
      </c>
      <c r="K560" s="146" t="s">
        <v>137</v>
      </c>
      <c r="L560" s="63" t="s">
        <v>21</v>
      </c>
      <c r="M560" s="63" t="s">
        <v>20</v>
      </c>
      <c r="N560" s="63" t="s">
        <v>215</v>
      </c>
      <c r="O560" s="147" t="s">
        <v>138</v>
      </c>
      <c r="P560" s="213" t="s">
        <v>236</v>
      </c>
      <c r="Q560" s="63">
        <v>75</v>
      </c>
      <c r="R560" s="63"/>
    </row>
    <row r="561" spans="1:16" ht="12.75">
      <c r="A561" s="14"/>
      <c r="B561" s="32" t="s">
        <v>139</v>
      </c>
      <c r="C561" s="66">
        <v>298.15</v>
      </c>
      <c r="D561" s="67">
        <v>7.3</v>
      </c>
      <c r="E561" s="57">
        <v>0.0311878</v>
      </c>
      <c r="F561" s="67">
        <v>4.37</v>
      </c>
      <c r="G561" s="57">
        <v>0</v>
      </c>
      <c r="H561" s="57">
        <v>0</v>
      </c>
      <c r="I561" s="57">
        <v>0.019487576963581</v>
      </c>
      <c r="J561" s="57">
        <v>0</v>
      </c>
      <c r="K561" s="68" t="s">
        <v>137</v>
      </c>
      <c r="L561" s="34"/>
      <c r="M561" s="34"/>
      <c r="N561" s="34"/>
      <c r="O561" s="70" t="s">
        <v>140</v>
      </c>
      <c r="P561" s="34"/>
    </row>
    <row r="562" spans="1:16" ht="12.75">
      <c r="A562" s="14"/>
      <c r="B562" s="32"/>
      <c r="C562" s="66">
        <v>298.15</v>
      </c>
      <c r="D562" s="67">
        <v>7.3</v>
      </c>
      <c r="E562" s="57">
        <v>0.11345020000000001</v>
      </c>
      <c r="F562" s="67">
        <v>4.44</v>
      </c>
      <c r="G562" s="57">
        <v>0</v>
      </c>
      <c r="H562" s="57">
        <v>0</v>
      </c>
      <c r="I562" s="57">
        <v>0.086712965099495</v>
      </c>
      <c r="J562" s="57">
        <v>0</v>
      </c>
      <c r="K562" s="68" t="s">
        <v>137</v>
      </c>
      <c r="L562" s="34"/>
      <c r="M562" s="34"/>
      <c r="N562" s="34"/>
      <c r="O562" s="70" t="s">
        <v>141</v>
      </c>
      <c r="P562" s="34"/>
    </row>
    <row r="563" spans="1:16" ht="12.75">
      <c r="A563" s="14"/>
      <c r="B563" s="32"/>
      <c r="C563" s="66">
        <v>298.15</v>
      </c>
      <c r="D563" s="67">
        <v>7.3</v>
      </c>
      <c r="E563" s="57">
        <v>0.22291120000000003</v>
      </c>
      <c r="F563" s="67">
        <v>4.59</v>
      </c>
      <c r="G563" s="57">
        <v>0</v>
      </c>
      <c r="H563" s="57">
        <v>0</v>
      </c>
      <c r="I563" s="57">
        <v>0.178829952851756</v>
      </c>
      <c r="J563" s="57">
        <v>0</v>
      </c>
      <c r="K563" s="68" t="s">
        <v>137</v>
      </c>
      <c r="L563" s="34"/>
      <c r="M563" s="34"/>
      <c r="N563" s="34"/>
      <c r="O563" s="70" t="s">
        <v>261</v>
      </c>
      <c r="P563" s="34"/>
    </row>
    <row r="564" spans="1:17" ht="13.5" customHeight="1">
      <c r="A564" s="14"/>
      <c r="B564" s="32"/>
      <c r="C564" s="71">
        <v>298.15</v>
      </c>
      <c r="D564" s="72">
        <v>7.3</v>
      </c>
      <c r="E564" s="73">
        <v>0.5582022</v>
      </c>
      <c r="F564" s="72">
        <v>4.87</v>
      </c>
      <c r="G564" s="73">
        <v>0</v>
      </c>
      <c r="H564" s="73">
        <v>0</v>
      </c>
      <c r="I564" s="73">
        <v>0.466708718298517</v>
      </c>
      <c r="J564" s="73">
        <v>0</v>
      </c>
      <c r="K564" s="74" t="s">
        <v>137</v>
      </c>
      <c r="L564" s="34"/>
      <c r="M564" s="20"/>
      <c r="N564" s="34"/>
      <c r="P564" s="7"/>
      <c r="Q564" s="31"/>
    </row>
    <row r="565" spans="1:18" s="88" customFormat="1" ht="12.75">
      <c r="A565" s="128"/>
      <c r="B565" s="141" t="s">
        <v>142</v>
      </c>
      <c r="C565" s="148">
        <v>313</v>
      </c>
      <c r="D565" s="31">
        <v>7.3</v>
      </c>
      <c r="E565" s="31">
        <v>0.1</v>
      </c>
      <c r="F565" s="31">
        <v>3.11</v>
      </c>
      <c r="G565" s="110">
        <v>0</v>
      </c>
      <c r="H565" s="110">
        <v>0</v>
      </c>
      <c r="I565" s="110">
        <v>0.0884</v>
      </c>
      <c r="J565" s="110">
        <v>0</v>
      </c>
      <c r="K565" s="143" t="s">
        <v>143</v>
      </c>
      <c r="L565" s="63"/>
      <c r="M565" s="63"/>
      <c r="N565" s="63"/>
      <c r="O565" s="75" t="s">
        <v>348</v>
      </c>
      <c r="P565" s="63"/>
      <c r="Q565" s="149"/>
      <c r="R565" s="63"/>
    </row>
    <row r="566" spans="1:17" ht="12.75">
      <c r="A566" s="14"/>
      <c r="B566" s="32"/>
      <c r="C566" s="51">
        <v>313</v>
      </c>
      <c r="D566" s="31">
        <v>7.3</v>
      </c>
      <c r="E566" s="7">
        <v>0.1</v>
      </c>
      <c r="F566" s="7">
        <v>3.13</v>
      </c>
      <c r="G566" s="102">
        <v>0</v>
      </c>
      <c r="H566" s="102">
        <v>0</v>
      </c>
      <c r="I566" s="110">
        <v>0.0884</v>
      </c>
      <c r="J566" s="102">
        <v>0</v>
      </c>
      <c r="K566" s="36" t="s">
        <v>143</v>
      </c>
      <c r="L566" s="34"/>
      <c r="M566" s="34"/>
      <c r="N566" s="34"/>
      <c r="O566" s="208"/>
      <c r="P566" s="34"/>
      <c r="Q566" s="31"/>
    </row>
    <row r="567" spans="1:17" ht="12.75">
      <c r="A567" s="14"/>
      <c r="B567" s="32"/>
      <c r="C567" s="51">
        <v>308.3</v>
      </c>
      <c r="D567" s="31">
        <v>7.3</v>
      </c>
      <c r="E567" s="7">
        <v>0.1</v>
      </c>
      <c r="F567" s="7">
        <v>3.81</v>
      </c>
      <c r="G567" s="102">
        <v>0</v>
      </c>
      <c r="H567" s="102">
        <v>0</v>
      </c>
      <c r="I567" s="110">
        <v>0.0884</v>
      </c>
      <c r="J567" s="102">
        <v>0</v>
      </c>
      <c r="K567" s="36" t="s">
        <v>143</v>
      </c>
      <c r="L567" s="34"/>
      <c r="M567" s="34"/>
      <c r="N567" s="34"/>
      <c r="O567" s="147" t="s">
        <v>262</v>
      </c>
      <c r="P567" s="34"/>
      <c r="Q567" s="31"/>
    </row>
    <row r="568" spans="1:17" ht="12.75">
      <c r="A568" s="14"/>
      <c r="B568" s="32"/>
      <c r="C568" s="51">
        <v>308.3</v>
      </c>
      <c r="D568" s="31">
        <v>7.3</v>
      </c>
      <c r="E568" s="7">
        <v>0.1</v>
      </c>
      <c r="F568" s="7">
        <v>3.72</v>
      </c>
      <c r="G568" s="102">
        <v>0</v>
      </c>
      <c r="H568" s="102">
        <v>0</v>
      </c>
      <c r="I568" s="110">
        <v>0.0884</v>
      </c>
      <c r="J568" s="102">
        <v>0</v>
      </c>
      <c r="K568" s="36" t="s">
        <v>143</v>
      </c>
      <c r="L568" s="34"/>
      <c r="M568" s="34"/>
      <c r="N568" s="34"/>
      <c r="O568" s="69"/>
      <c r="P568" s="34"/>
      <c r="Q568" s="31"/>
    </row>
    <row r="569" spans="1:17" ht="12.75">
      <c r="A569" s="14"/>
      <c r="B569" s="32"/>
      <c r="C569" s="51">
        <v>307.7</v>
      </c>
      <c r="D569" s="31">
        <v>7.3</v>
      </c>
      <c r="E569" s="7">
        <v>0.1</v>
      </c>
      <c r="F569" s="7">
        <v>4.01</v>
      </c>
      <c r="G569" s="102">
        <v>0</v>
      </c>
      <c r="H569" s="102">
        <v>0</v>
      </c>
      <c r="I569" s="110">
        <v>0.0884</v>
      </c>
      <c r="J569" s="102">
        <v>0</v>
      </c>
      <c r="K569" s="36" t="s">
        <v>143</v>
      </c>
      <c r="L569" s="34"/>
      <c r="M569" s="34"/>
      <c r="N569" s="34"/>
      <c r="O569" s="69"/>
      <c r="P569" s="34"/>
      <c r="Q569" s="31"/>
    </row>
    <row r="570" spans="1:17" ht="12.75">
      <c r="A570" s="14"/>
      <c r="B570" s="32"/>
      <c r="C570" s="51">
        <v>307.6</v>
      </c>
      <c r="D570" s="31">
        <v>7.3</v>
      </c>
      <c r="E570" s="7">
        <v>0.1</v>
      </c>
      <c r="F570" s="7">
        <v>3.97</v>
      </c>
      <c r="G570" s="102">
        <v>0</v>
      </c>
      <c r="H570" s="102">
        <v>0</v>
      </c>
      <c r="I570" s="110">
        <v>0.0884</v>
      </c>
      <c r="J570" s="102">
        <v>0</v>
      </c>
      <c r="K570" s="36" t="s">
        <v>143</v>
      </c>
      <c r="L570" s="34"/>
      <c r="M570" s="34"/>
      <c r="N570" s="34"/>
      <c r="O570" s="69"/>
      <c r="P570" s="34"/>
      <c r="Q570" s="31"/>
    </row>
    <row r="571" spans="1:17" ht="12.75">
      <c r="A571" s="14"/>
      <c r="B571" s="32"/>
      <c r="C571" s="51">
        <v>307.5</v>
      </c>
      <c r="D571" s="31">
        <v>7.3</v>
      </c>
      <c r="E571" s="7">
        <v>0.1</v>
      </c>
      <c r="F571" s="7">
        <v>4</v>
      </c>
      <c r="G571" s="102">
        <v>0</v>
      </c>
      <c r="H571" s="102">
        <v>0</v>
      </c>
      <c r="I571" s="110">
        <v>0.0884</v>
      </c>
      <c r="J571" s="102">
        <v>0</v>
      </c>
      <c r="K571" s="36" t="s">
        <v>143</v>
      </c>
      <c r="L571" s="34"/>
      <c r="M571" s="34"/>
      <c r="N571" s="34"/>
      <c r="O571" s="69"/>
      <c r="P571" s="34"/>
      <c r="Q571" s="165"/>
    </row>
    <row r="572" spans="1:17" ht="12.75">
      <c r="A572" s="14"/>
      <c r="B572" s="32"/>
      <c r="C572" s="51">
        <v>307.5</v>
      </c>
      <c r="D572" s="31">
        <v>7.3</v>
      </c>
      <c r="E572" s="7">
        <v>0.1</v>
      </c>
      <c r="F572" s="7">
        <v>3.93</v>
      </c>
      <c r="G572" s="102">
        <v>0</v>
      </c>
      <c r="H572" s="102">
        <v>0</v>
      </c>
      <c r="I572" s="110">
        <v>0.0884</v>
      </c>
      <c r="J572" s="102">
        <v>0</v>
      </c>
      <c r="K572" s="36" t="s">
        <v>143</v>
      </c>
      <c r="L572" s="34"/>
      <c r="M572" s="34"/>
      <c r="N572" s="34"/>
      <c r="P572" s="34"/>
      <c r="Q572" s="31"/>
    </row>
    <row r="573" spans="1:17" ht="12.75">
      <c r="A573" s="14"/>
      <c r="B573" s="32"/>
      <c r="C573" s="51">
        <v>307.3</v>
      </c>
      <c r="D573" s="31">
        <v>7.3</v>
      </c>
      <c r="E573" s="7">
        <v>0.1</v>
      </c>
      <c r="F573" s="7">
        <v>3.97</v>
      </c>
      <c r="G573" s="102">
        <v>0</v>
      </c>
      <c r="H573" s="102">
        <v>0</v>
      </c>
      <c r="I573" s="110">
        <v>0.0884</v>
      </c>
      <c r="J573" s="102">
        <v>0</v>
      </c>
      <c r="K573" s="36" t="s">
        <v>143</v>
      </c>
      <c r="L573" s="34"/>
      <c r="M573" s="34"/>
      <c r="N573" s="34"/>
      <c r="O573" s="69"/>
      <c r="P573" s="34"/>
      <c r="Q573" s="31"/>
    </row>
    <row r="574" spans="1:17" ht="12.75">
      <c r="A574" s="14"/>
      <c r="B574" s="32"/>
      <c r="C574" s="51">
        <v>304.1</v>
      </c>
      <c r="D574" s="31">
        <v>7.3</v>
      </c>
      <c r="E574" s="7">
        <v>0.1</v>
      </c>
      <c r="F574" s="7">
        <v>4.68</v>
      </c>
      <c r="G574" s="102">
        <v>0</v>
      </c>
      <c r="H574" s="102">
        <v>0</v>
      </c>
      <c r="I574" s="110">
        <v>0.0884</v>
      </c>
      <c r="J574" s="102">
        <v>0</v>
      </c>
      <c r="K574" s="36" t="s">
        <v>143</v>
      </c>
      <c r="L574" s="34"/>
      <c r="M574" s="34"/>
      <c r="N574" s="34"/>
      <c r="O574" s="69"/>
      <c r="P574" s="34"/>
      <c r="Q574" s="31"/>
    </row>
    <row r="575" spans="1:17" ht="12.75">
      <c r="A575" s="14"/>
      <c r="B575" s="32"/>
      <c r="C575" s="51">
        <v>304.1</v>
      </c>
      <c r="D575" s="31">
        <v>7.3</v>
      </c>
      <c r="E575" s="7">
        <v>0.1</v>
      </c>
      <c r="F575" s="7">
        <v>4.74</v>
      </c>
      <c r="G575" s="102">
        <v>0</v>
      </c>
      <c r="H575" s="102">
        <v>0</v>
      </c>
      <c r="I575" s="110">
        <v>0.0884</v>
      </c>
      <c r="J575" s="102">
        <v>0</v>
      </c>
      <c r="K575" s="36" t="s">
        <v>143</v>
      </c>
      <c r="L575" s="34"/>
      <c r="M575" s="34"/>
      <c r="N575" s="34"/>
      <c r="O575" s="69"/>
      <c r="P575" s="34"/>
      <c r="Q575" s="31"/>
    </row>
    <row r="576" spans="1:17" ht="12.75">
      <c r="A576" s="14"/>
      <c r="B576" s="32"/>
      <c r="C576" s="51">
        <v>303.6</v>
      </c>
      <c r="D576" s="31">
        <v>7.3</v>
      </c>
      <c r="E576" s="7">
        <v>0.1</v>
      </c>
      <c r="F576" s="7">
        <v>4.69</v>
      </c>
      <c r="G576" s="102">
        <v>0</v>
      </c>
      <c r="H576" s="102">
        <v>0</v>
      </c>
      <c r="I576" s="110">
        <v>0.0884</v>
      </c>
      <c r="J576" s="102">
        <v>0</v>
      </c>
      <c r="K576" s="36" t="s">
        <v>143</v>
      </c>
      <c r="L576" s="34"/>
      <c r="M576" s="34"/>
      <c r="N576" s="34"/>
      <c r="O576" s="34"/>
      <c r="P576" s="34"/>
      <c r="Q576" s="31"/>
    </row>
    <row r="577" spans="1:17" ht="12.75">
      <c r="A577" s="14"/>
      <c r="B577" s="32"/>
      <c r="C577" s="51">
        <v>303.6</v>
      </c>
      <c r="D577" s="31">
        <v>7.3</v>
      </c>
      <c r="E577" s="7">
        <v>0.1</v>
      </c>
      <c r="F577" s="7">
        <v>4.85</v>
      </c>
      <c r="G577" s="102">
        <v>0</v>
      </c>
      <c r="H577" s="102">
        <v>0</v>
      </c>
      <c r="I577" s="110">
        <v>0.0884</v>
      </c>
      <c r="J577" s="102">
        <v>0</v>
      </c>
      <c r="K577" s="36" t="s">
        <v>143</v>
      </c>
      <c r="L577" s="34"/>
      <c r="M577" s="34"/>
      <c r="N577" s="34"/>
      <c r="O577" s="34"/>
      <c r="P577" s="34"/>
      <c r="Q577" s="31"/>
    </row>
    <row r="578" spans="1:17" ht="12.75">
      <c r="A578" s="14"/>
      <c r="B578" s="32"/>
      <c r="C578" s="51">
        <v>294.1</v>
      </c>
      <c r="D578" s="31">
        <v>7.3</v>
      </c>
      <c r="E578" s="7">
        <v>0.1</v>
      </c>
      <c r="F578" s="7">
        <v>4.88</v>
      </c>
      <c r="G578" s="102">
        <v>0</v>
      </c>
      <c r="H578" s="102">
        <v>0</v>
      </c>
      <c r="I578" s="110">
        <v>0.0884</v>
      </c>
      <c r="J578" s="102">
        <v>0</v>
      </c>
      <c r="K578" s="36" t="s">
        <v>143</v>
      </c>
      <c r="L578" s="34"/>
      <c r="M578" s="34"/>
      <c r="N578" s="34"/>
      <c r="O578" s="34"/>
      <c r="P578" s="34"/>
      <c r="Q578" s="31"/>
    </row>
    <row r="579" spans="1:17" ht="12.75">
      <c r="A579" s="14"/>
      <c r="B579" s="32"/>
      <c r="C579" s="51">
        <v>294.1</v>
      </c>
      <c r="D579" s="31">
        <v>7.3</v>
      </c>
      <c r="E579" s="7">
        <v>0.1</v>
      </c>
      <c r="F579" s="7">
        <v>4.82</v>
      </c>
      <c r="G579" s="102">
        <v>0</v>
      </c>
      <c r="H579" s="102">
        <v>0</v>
      </c>
      <c r="I579" s="110">
        <v>0.0884</v>
      </c>
      <c r="J579" s="102">
        <v>0</v>
      </c>
      <c r="K579" s="36" t="s">
        <v>143</v>
      </c>
      <c r="L579" s="34"/>
      <c r="M579" s="34"/>
      <c r="N579" s="34"/>
      <c r="O579" s="34"/>
      <c r="P579" s="34"/>
      <c r="Q579" s="31"/>
    </row>
    <row r="580" spans="1:17" ht="12.75">
      <c r="A580" s="14"/>
      <c r="B580" s="32"/>
      <c r="C580" s="51">
        <v>293.4</v>
      </c>
      <c r="D580" s="31">
        <v>7.3</v>
      </c>
      <c r="E580" s="7">
        <v>0.1</v>
      </c>
      <c r="F580" s="7">
        <v>4.99</v>
      </c>
      <c r="G580" s="102">
        <v>0</v>
      </c>
      <c r="H580" s="102">
        <v>0</v>
      </c>
      <c r="I580" s="110">
        <v>0.0884</v>
      </c>
      <c r="J580" s="102">
        <v>0</v>
      </c>
      <c r="K580" s="36" t="s">
        <v>143</v>
      </c>
      <c r="L580" s="34"/>
      <c r="M580" s="34"/>
      <c r="N580" s="34"/>
      <c r="O580" s="34"/>
      <c r="P580" s="34"/>
      <c r="Q580" s="31"/>
    </row>
    <row r="581" spans="1:17" ht="12.75">
      <c r="A581" s="14"/>
      <c r="B581" s="32"/>
      <c r="C581" s="51">
        <v>293.3</v>
      </c>
      <c r="D581" s="31">
        <v>7.3</v>
      </c>
      <c r="E581" s="7">
        <v>0.1</v>
      </c>
      <c r="F581" s="7">
        <v>5.04</v>
      </c>
      <c r="G581" s="102">
        <v>0</v>
      </c>
      <c r="H581" s="102">
        <v>0</v>
      </c>
      <c r="I581" s="110">
        <v>0.0884</v>
      </c>
      <c r="J581" s="102">
        <v>0</v>
      </c>
      <c r="K581" s="36" t="s">
        <v>143</v>
      </c>
      <c r="L581" s="34"/>
      <c r="M581" s="34"/>
      <c r="N581" s="34"/>
      <c r="O581" s="34"/>
      <c r="P581" s="34"/>
      <c r="Q581" s="31"/>
    </row>
    <row r="582" spans="1:17" ht="12.75">
      <c r="A582" s="14"/>
      <c r="B582" s="32"/>
      <c r="C582" s="51">
        <v>291.2</v>
      </c>
      <c r="D582" s="31">
        <v>7.3</v>
      </c>
      <c r="E582" s="7">
        <v>0.1</v>
      </c>
      <c r="F582" s="7">
        <v>5.7</v>
      </c>
      <c r="G582" s="102">
        <v>0</v>
      </c>
      <c r="H582" s="102">
        <v>0</v>
      </c>
      <c r="I582" s="110">
        <v>0.0884</v>
      </c>
      <c r="J582" s="102">
        <v>0</v>
      </c>
      <c r="K582" s="36" t="s">
        <v>143</v>
      </c>
      <c r="L582" s="34"/>
      <c r="M582" s="34"/>
      <c r="N582" s="34"/>
      <c r="O582" s="34"/>
      <c r="P582" s="34"/>
      <c r="Q582" s="31"/>
    </row>
    <row r="583" spans="1:17" ht="12.75">
      <c r="A583" s="14"/>
      <c r="B583" s="32"/>
      <c r="C583" s="51">
        <v>291.2</v>
      </c>
      <c r="D583" s="31">
        <v>7.3</v>
      </c>
      <c r="E583" s="7">
        <v>0.1</v>
      </c>
      <c r="F583" s="7">
        <v>5.54</v>
      </c>
      <c r="G583" s="102">
        <v>0</v>
      </c>
      <c r="H583" s="102">
        <v>0</v>
      </c>
      <c r="I583" s="110">
        <v>0.0884</v>
      </c>
      <c r="J583" s="102">
        <v>0</v>
      </c>
      <c r="K583" s="36" t="s">
        <v>143</v>
      </c>
      <c r="L583" s="34"/>
      <c r="M583" s="34"/>
      <c r="N583" s="34"/>
      <c r="O583" s="34"/>
      <c r="P583" s="34"/>
      <c r="Q583" s="31"/>
    </row>
    <row r="584" spans="1:17" ht="12.75">
      <c r="A584" s="14"/>
      <c r="B584" s="32"/>
      <c r="C584" s="51">
        <v>290.8</v>
      </c>
      <c r="D584" s="31">
        <v>7.3</v>
      </c>
      <c r="E584" s="7">
        <v>0.1</v>
      </c>
      <c r="F584" s="7">
        <v>5.68</v>
      </c>
      <c r="G584" s="102">
        <v>0</v>
      </c>
      <c r="H584" s="102">
        <v>0</v>
      </c>
      <c r="I584" s="110">
        <v>0.0884</v>
      </c>
      <c r="J584" s="102">
        <v>0</v>
      </c>
      <c r="K584" s="36" t="s">
        <v>143</v>
      </c>
      <c r="L584" s="34"/>
      <c r="M584" s="34"/>
      <c r="N584" s="34"/>
      <c r="O584" s="34"/>
      <c r="P584" s="34"/>
      <c r="Q584" s="31"/>
    </row>
    <row r="585" spans="1:17" ht="12.75">
      <c r="A585" s="14"/>
      <c r="B585" s="32"/>
      <c r="C585" s="51">
        <v>290.8</v>
      </c>
      <c r="D585" s="31">
        <v>7.3</v>
      </c>
      <c r="E585" s="7">
        <v>0.1</v>
      </c>
      <c r="F585" s="7">
        <v>5.61</v>
      </c>
      <c r="G585" s="102">
        <v>0</v>
      </c>
      <c r="H585" s="102">
        <v>0</v>
      </c>
      <c r="I585" s="110">
        <v>0.0884</v>
      </c>
      <c r="J585" s="102">
        <v>0</v>
      </c>
      <c r="K585" s="36" t="s">
        <v>143</v>
      </c>
      <c r="L585" s="34"/>
      <c r="M585" s="34"/>
      <c r="N585" s="34"/>
      <c r="O585" s="34"/>
      <c r="P585" s="34"/>
      <c r="Q585" s="31"/>
    </row>
    <row r="586" spans="1:17" ht="12.75">
      <c r="A586" s="14"/>
      <c r="B586" s="32"/>
      <c r="C586" s="51">
        <v>277.8</v>
      </c>
      <c r="D586" s="31">
        <v>7.3</v>
      </c>
      <c r="E586" s="7">
        <v>0.1</v>
      </c>
      <c r="F586" s="7">
        <v>7.22</v>
      </c>
      <c r="G586" s="102">
        <v>0</v>
      </c>
      <c r="H586" s="102">
        <v>0</v>
      </c>
      <c r="I586" s="110">
        <v>0.0884</v>
      </c>
      <c r="J586" s="102">
        <v>0</v>
      </c>
      <c r="K586" s="36" t="s">
        <v>143</v>
      </c>
      <c r="L586" s="34"/>
      <c r="M586" s="34"/>
      <c r="N586" s="34"/>
      <c r="O586" s="34"/>
      <c r="P586" s="34"/>
      <c r="Q586" s="31"/>
    </row>
    <row r="587" spans="1:17" ht="12.75">
      <c r="A587" s="14"/>
      <c r="B587" s="32"/>
      <c r="C587" s="51">
        <v>277.8</v>
      </c>
      <c r="D587" s="31">
        <v>7.3</v>
      </c>
      <c r="E587" s="7">
        <v>0.1</v>
      </c>
      <c r="F587" s="7">
        <v>7.37</v>
      </c>
      <c r="G587" s="102">
        <v>0</v>
      </c>
      <c r="H587" s="102">
        <v>0</v>
      </c>
      <c r="I587" s="110">
        <v>0.0884</v>
      </c>
      <c r="J587" s="102">
        <v>0</v>
      </c>
      <c r="K587" s="36" t="s">
        <v>143</v>
      </c>
      <c r="L587" s="34"/>
      <c r="M587" s="34"/>
      <c r="N587" s="34"/>
      <c r="O587" s="34"/>
      <c r="P587" s="34"/>
      <c r="Q587" s="31"/>
    </row>
    <row r="588" spans="1:17" ht="12.75">
      <c r="A588" s="14"/>
      <c r="B588" s="32"/>
      <c r="C588" s="51">
        <v>307.5</v>
      </c>
      <c r="D588" s="7">
        <v>4.91</v>
      </c>
      <c r="E588" s="7">
        <v>0.1</v>
      </c>
      <c r="F588" s="7">
        <v>5.94</v>
      </c>
      <c r="G588" s="102">
        <v>0</v>
      </c>
      <c r="H588" s="102">
        <v>0</v>
      </c>
      <c r="I588" s="102">
        <v>0.1171</v>
      </c>
      <c r="J588" s="102">
        <v>0</v>
      </c>
      <c r="K588" s="34" t="s">
        <v>144</v>
      </c>
      <c r="L588" s="34"/>
      <c r="M588" s="34"/>
      <c r="N588" s="34"/>
      <c r="O588" s="69" t="s">
        <v>263</v>
      </c>
      <c r="P588" s="34"/>
      <c r="Q588" s="31"/>
    </row>
    <row r="589" spans="1:17" ht="12.75">
      <c r="A589" s="14"/>
      <c r="B589" s="32"/>
      <c r="C589" s="51">
        <v>295.2</v>
      </c>
      <c r="D589" s="7">
        <v>4.91</v>
      </c>
      <c r="E589" s="7">
        <v>0.1</v>
      </c>
      <c r="F589" s="7">
        <v>6.34</v>
      </c>
      <c r="G589" s="102">
        <v>0</v>
      </c>
      <c r="H589" s="102">
        <v>0</v>
      </c>
      <c r="I589" s="102">
        <v>0.1171</v>
      </c>
      <c r="J589" s="102">
        <v>0</v>
      </c>
      <c r="K589" s="34" t="s">
        <v>144</v>
      </c>
      <c r="L589" s="34"/>
      <c r="M589" s="34"/>
      <c r="N589" s="34"/>
      <c r="O589" s="34"/>
      <c r="P589" s="34"/>
      <c r="Q589" s="31"/>
    </row>
    <row r="590" spans="1:17" ht="12.75">
      <c r="A590" s="14"/>
      <c r="B590" s="32"/>
      <c r="C590" s="51">
        <v>292.6</v>
      </c>
      <c r="D590" s="7">
        <v>4.91</v>
      </c>
      <c r="E590" s="7">
        <v>0.1</v>
      </c>
      <c r="F590" s="7">
        <v>6.69</v>
      </c>
      <c r="G590" s="102">
        <v>0</v>
      </c>
      <c r="H590" s="102">
        <v>0</v>
      </c>
      <c r="I590" s="102">
        <v>0.1171</v>
      </c>
      <c r="J590" s="102">
        <v>0</v>
      </c>
      <c r="K590" s="34" t="s">
        <v>144</v>
      </c>
      <c r="L590" s="34"/>
      <c r="M590" s="34"/>
      <c r="N590" s="34"/>
      <c r="O590" s="34"/>
      <c r="P590" s="34"/>
      <c r="Q590" s="31"/>
    </row>
    <row r="591" spans="1:17" ht="12.75">
      <c r="A591" s="14"/>
      <c r="B591" s="32"/>
      <c r="C591" s="51">
        <v>292.6</v>
      </c>
      <c r="D591" s="7">
        <v>4.91</v>
      </c>
      <c r="E591" s="7">
        <v>0.1</v>
      </c>
      <c r="F591" s="7">
        <v>6.88</v>
      </c>
      <c r="G591" s="102">
        <v>0</v>
      </c>
      <c r="H591" s="102">
        <v>0</v>
      </c>
      <c r="I591" s="102">
        <v>0.1171</v>
      </c>
      <c r="J591" s="102">
        <v>0</v>
      </c>
      <c r="K591" s="34" t="s">
        <v>144</v>
      </c>
      <c r="L591" s="34"/>
      <c r="M591" s="34"/>
      <c r="N591" s="34"/>
      <c r="O591" s="34"/>
      <c r="P591" s="34"/>
      <c r="Q591" s="165"/>
    </row>
    <row r="592" spans="1:17" ht="12.75">
      <c r="A592" s="14"/>
      <c r="B592" s="32"/>
      <c r="C592" s="51">
        <v>290.8</v>
      </c>
      <c r="D592" s="7">
        <v>4.91</v>
      </c>
      <c r="E592" s="7">
        <v>0.1</v>
      </c>
      <c r="F592" s="7">
        <v>7.01</v>
      </c>
      <c r="G592" s="102">
        <v>0</v>
      </c>
      <c r="H592" s="102">
        <v>0</v>
      </c>
      <c r="I592" s="102">
        <v>0.1171</v>
      </c>
      <c r="J592" s="102">
        <v>0</v>
      </c>
      <c r="K592" s="34" t="s">
        <v>144</v>
      </c>
      <c r="L592" s="34"/>
      <c r="M592" s="34"/>
      <c r="N592" s="34"/>
      <c r="O592" s="69" t="s">
        <v>181</v>
      </c>
      <c r="P592" s="34"/>
      <c r="Q592" s="31"/>
    </row>
    <row r="593" spans="1:17" ht="12.75">
      <c r="A593" s="14"/>
      <c r="B593" s="32"/>
      <c r="C593" s="51">
        <v>290.8</v>
      </c>
      <c r="D593" s="7">
        <v>4.91</v>
      </c>
      <c r="E593" s="7">
        <v>0.1</v>
      </c>
      <c r="F593" s="7">
        <v>7.08</v>
      </c>
      <c r="G593" s="102">
        <v>0</v>
      </c>
      <c r="H593" s="102">
        <v>0</v>
      </c>
      <c r="I593" s="102">
        <v>0.1171</v>
      </c>
      <c r="J593" s="102">
        <v>0</v>
      </c>
      <c r="K593" s="34" t="s">
        <v>144</v>
      </c>
      <c r="L593" s="34"/>
      <c r="M593" s="34"/>
      <c r="N593" s="34"/>
      <c r="O593" s="34"/>
      <c r="P593" s="34"/>
      <c r="Q593" s="31"/>
    </row>
    <row r="594" spans="1:17" ht="12.75">
      <c r="A594" s="14"/>
      <c r="B594" s="32"/>
      <c r="C594" s="51">
        <v>290.8</v>
      </c>
      <c r="D594" s="7">
        <v>4.91</v>
      </c>
      <c r="E594" s="7">
        <v>0.1</v>
      </c>
      <c r="F594" s="7">
        <v>7.2</v>
      </c>
      <c r="G594" s="102">
        <v>0</v>
      </c>
      <c r="H594" s="102">
        <v>0</v>
      </c>
      <c r="I594" s="102">
        <v>0.1171</v>
      </c>
      <c r="J594" s="102">
        <v>0</v>
      </c>
      <c r="K594" s="34" t="s">
        <v>144</v>
      </c>
      <c r="L594" s="34"/>
      <c r="M594" s="34"/>
      <c r="N594" s="34"/>
      <c r="O594" s="34"/>
      <c r="P594" s="34"/>
      <c r="Q594" s="31"/>
    </row>
    <row r="595" spans="1:17" ht="12.75">
      <c r="A595" s="14"/>
      <c r="B595" s="32"/>
      <c r="C595" s="51">
        <v>290.6</v>
      </c>
      <c r="D595" s="7">
        <v>4.91</v>
      </c>
      <c r="E595" s="7">
        <v>0.1</v>
      </c>
      <c r="F595" s="7">
        <v>7.36</v>
      </c>
      <c r="G595" s="102">
        <v>0</v>
      </c>
      <c r="H595" s="102">
        <v>0</v>
      </c>
      <c r="I595" s="102">
        <v>0.1171</v>
      </c>
      <c r="J595" s="102">
        <v>0</v>
      </c>
      <c r="K595" s="34" t="s">
        <v>144</v>
      </c>
      <c r="L595" s="34"/>
      <c r="M595" s="34"/>
      <c r="N595" s="34"/>
      <c r="O595" s="34"/>
      <c r="P595" s="34"/>
      <c r="Q595" s="31"/>
    </row>
    <row r="596" spans="1:17" ht="12.75">
      <c r="A596" s="14"/>
      <c r="B596" s="32"/>
      <c r="C596" s="51">
        <v>290.6</v>
      </c>
      <c r="D596" s="7">
        <v>4.91</v>
      </c>
      <c r="E596" s="7">
        <v>0.1</v>
      </c>
      <c r="F596" s="7">
        <v>7.51</v>
      </c>
      <c r="G596" s="102">
        <v>0</v>
      </c>
      <c r="H596" s="102">
        <v>0</v>
      </c>
      <c r="I596" s="102">
        <v>0.1171</v>
      </c>
      <c r="J596" s="102">
        <v>0</v>
      </c>
      <c r="K596" s="34" t="s">
        <v>144</v>
      </c>
      <c r="L596" s="34"/>
      <c r="M596" s="34"/>
      <c r="N596" s="34"/>
      <c r="O596" s="34"/>
      <c r="P596" s="34"/>
      <c r="Q596" s="31"/>
    </row>
    <row r="597" spans="1:17" ht="12.75">
      <c r="A597" s="14"/>
      <c r="B597" s="18"/>
      <c r="C597" s="58">
        <v>277.9</v>
      </c>
      <c r="D597" s="20">
        <v>4.91</v>
      </c>
      <c r="E597" s="20">
        <v>0.1</v>
      </c>
      <c r="F597" s="20">
        <v>8.14</v>
      </c>
      <c r="G597" s="103">
        <v>0</v>
      </c>
      <c r="H597" s="103">
        <v>0</v>
      </c>
      <c r="I597" s="103">
        <v>0.1171</v>
      </c>
      <c r="J597" s="103">
        <v>0</v>
      </c>
      <c r="K597" s="20" t="s">
        <v>144</v>
      </c>
      <c r="L597" s="20"/>
      <c r="M597" s="20"/>
      <c r="N597" s="20"/>
      <c r="O597" s="20"/>
      <c r="P597" s="20"/>
      <c r="Q597" s="31"/>
    </row>
    <row r="598" spans="1:16" ht="12.75">
      <c r="A598" s="14"/>
      <c r="B598" s="32">
        <v>2</v>
      </c>
      <c r="C598" s="37">
        <v>298.15</v>
      </c>
      <c r="D598" s="34">
        <v>7.4</v>
      </c>
      <c r="E598" s="57">
        <f aca="true" t="shared" si="1" ref="E598:E605">0.05*2^2+0.0009+0.0009</f>
        <v>0.20180000000000003</v>
      </c>
      <c r="F598" s="34">
        <v>4.34</v>
      </c>
      <c r="G598" s="57">
        <v>0</v>
      </c>
      <c r="H598" s="57">
        <v>0</v>
      </c>
      <c r="I598" s="57">
        <v>0.0009</v>
      </c>
      <c r="J598" s="57">
        <v>0</v>
      </c>
      <c r="K598" s="34" t="s">
        <v>115</v>
      </c>
      <c r="L598" s="34" t="s">
        <v>116</v>
      </c>
      <c r="M598" s="34" t="s">
        <v>20</v>
      </c>
      <c r="N598" s="34" t="s">
        <v>215</v>
      </c>
      <c r="O598" s="36" t="s">
        <v>467</v>
      </c>
      <c r="P598" s="210" t="s">
        <v>232</v>
      </c>
    </row>
    <row r="599" spans="1:17" ht="12.75">
      <c r="A599" s="9"/>
      <c r="B599" s="10"/>
      <c r="C599" s="37">
        <v>298.15</v>
      </c>
      <c r="D599" s="34">
        <v>7.4</v>
      </c>
      <c r="E599" s="57">
        <f t="shared" si="1"/>
        <v>0.20180000000000003</v>
      </c>
      <c r="F599" s="7">
        <v>4.41</v>
      </c>
      <c r="G599" s="57">
        <v>0</v>
      </c>
      <c r="H599" s="57">
        <v>0</v>
      </c>
      <c r="I599" s="57">
        <v>0.0009</v>
      </c>
      <c r="J599" s="57">
        <v>0</v>
      </c>
      <c r="K599" s="7" t="s">
        <v>118</v>
      </c>
      <c r="L599" s="7" t="s">
        <v>119</v>
      </c>
      <c r="M599" s="7"/>
      <c r="N599" s="7"/>
      <c r="O599" t="s">
        <v>264</v>
      </c>
      <c r="P599" s="7"/>
      <c r="Q599" s="31"/>
    </row>
    <row r="600" spans="1:18" s="26" customFormat="1" ht="12.75">
      <c r="A600" s="9"/>
      <c r="B600" s="10"/>
      <c r="C600" s="37">
        <v>298.15</v>
      </c>
      <c r="D600" s="34">
        <v>7.4</v>
      </c>
      <c r="E600" s="57">
        <f t="shared" si="1"/>
        <v>0.20180000000000003</v>
      </c>
      <c r="F600" s="7">
        <v>4.37</v>
      </c>
      <c r="G600" s="57">
        <v>0</v>
      </c>
      <c r="H600" s="57">
        <v>0</v>
      </c>
      <c r="I600" s="57">
        <v>0.0009</v>
      </c>
      <c r="J600" s="57">
        <v>0</v>
      </c>
      <c r="K600" s="7"/>
      <c r="L600" s="7"/>
      <c r="M600" s="7"/>
      <c r="N600" s="7"/>
      <c r="O600" s="8" t="s">
        <v>160</v>
      </c>
      <c r="P600" s="7"/>
      <c r="Q600" s="31"/>
      <c r="R600" s="7"/>
    </row>
    <row r="601" spans="1:17" ht="12.75">
      <c r="A601" s="9"/>
      <c r="B601" s="10"/>
      <c r="C601" s="37">
        <v>298.15</v>
      </c>
      <c r="D601" s="34">
        <v>7.4</v>
      </c>
      <c r="E601" s="57">
        <f t="shared" si="1"/>
        <v>0.20180000000000003</v>
      </c>
      <c r="F601" s="7">
        <v>4.52</v>
      </c>
      <c r="G601" s="57">
        <v>0</v>
      </c>
      <c r="H601" s="57">
        <v>0</v>
      </c>
      <c r="I601" s="57">
        <v>0.0009</v>
      </c>
      <c r="J601" s="57">
        <v>0</v>
      </c>
      <c r="K601" s="7"/>
      <c r="L601" s="7"/>
      <c r="M601" s="7"/>
      <c r="N601" s="7"/>
      <c r="O601" s="8" t="s">
        <v>161</v>
      </c>
      <c r="P601" s="7"/>
      <c r="Q601" s="31"/>
    </row>
    <row r="602" spans="1:17" ht="12.75">
      <c r="A602" s="9"/>
      <c r="B602" s="10"/>
      <c r="C602" s="37">
        <v>298.15</v>
      </c>
      <c r="D602" s="34">
        <v>7.4</v>
      </c>
      <c r="E602" s="57">
        <f t="shared" si="1"/>
        <v>0.20180000000000003</v>
      </c>
      <c r="F602" s="7">
        <v>4.42</v>
      </c>
      <c r="G602" s="57">
        <v>0</v>
      </c>
      <c r="H602" s="57">
        <v>0</v>
      </c>
      <c r="I602" s="57">
        <v>0.0009</v>
      </c>
      <c r="J602" s="57">
        <v>0</v>
      </c>
      <c r="K602" s="7"/>
      <c r="L602" s="7"/>
      <c r="M602" s="7"/>
      <c r="N602" s="7"/>
      <c r="P602" s="7"/>
      <c r="Q602" s="31"/>
    </row>
    <row r="603" spans="3:15" ht="12.75">
      <c r="C603" s="37">
        <v>298.15</v>
      </c>
      <c r="D603" s="34">
        <v>7.4</v>
      </c>
      <c r="E603" s="57">
        <f t="shared" si="1"/>
        <v>0.20180000000000003</v>
      </c>
      <c r="F603" s="31">
        <v>4.43</v>
      </c>
      <c r="G603" s="57">
        <v>0</v>
      </c>
      <c r="H603" s="57">
        <v>0</v>
      </c>
      <c r="I603" s="57">
        <v>0.0009</v>
      </c>
      <c r="J603" s="57">
        <v>0</v>
      </c>
      <c r="O603" s="8" t="s">
        <v>444</v>
      </c>
    </row>
    <row r="604" spans="1:17" ht="12.75">
      <c r="A604" s="9"/>
      <c r="B604" s="10"/>
      <c r="C604" s="37">
        <v>298.15</v>
      </c>
      <c r="D604" s="34">
        <v>7.4</v>
      </c>
      <c r="E604" s="57">
        <f t="shared" si="1"/>
        <v>0.20180000000000003</v>
      </c>
      <c r="F604" s="7">
        <v>4.52</v>
      </c>
      <c r="G604" s="57">
        <v>0</v>
      </c>
      <c r="H604" s="57">
        <v>0</v>
      </c>
      <c r="I604" s="57">
        <v>0.0009</v>
      </c>
      <c r="J604" s="57">
        <v>0</v>
      </c>
      <c r="K604" s="7"/>
      <c r="L604" s="7"/>
      <c r="M604" s="7"/>
      <c r="N604" s="7"/>
      <c r="O604" s="7"/>
      <c r="P604" s="7"/>
      <c r="Q604" s="31"/>
    </row>
    <row r="605" spans="1:17" ht="12.75">
      <c r="A605" s="9"/>
      <c r="B605" s="18"/>
      <c r="C605" s="58">
        <v>298.15</v>
      </c>
      <c r="D605" s="20">
        <v>7.4</v>
      </c>
      <c r="E605" s="73">
        <f t="shared" si="1"/>
        <v>0.20180000000000003</v>
      </c>
      <c r="F605" s="20">
        <v>4.38</v>
      </c>
      <c r="G605" s="73">
        <v>0</v>
      </c>
      <c r="H605" s="73">
        <v>0</v>
      </c>
      <c r="I605" s="73">
        <v>0.0009</v>
      </c>
      <c r="J605" s="73">
        <v>0</v>
      </c>
      <c r="K605" s="20"/>
      <c r="L605" s="20"/>
      <c r="M605" s="20"/>
      <c r="N605" s="20"/>
      <c r="O605" s="20"/>
      <c r="P605" s="20"/>
      <c r="Q605" s="31"/>
    </row>
    <row r="606" spans="1:19" ht="12.75">
      <c r="A606" s="14"/>
      <c r="B606" s="141">
        <v>3</v>
      </c>
      <c r="C606" s="37">
        <v>275.8</v>
      </c>
      <c r="D606" s="34">
        <v>7.3</v>
      </c>
      <c r="E606" s="57">
        <v>0.209</v>
      </c>
      <c r="F606" s="34">
        <v>6.31</v>
      </c>
      <c r="G606" s="57">
        <v>0</v>
      </c>
      <c r="H606" s="57">
        <v>0.05</v>
      </c>
      <c r="I606" s="57">
        <v>0.0334</v>
      </c>
      <c r="J606" s="57">
        <v>0</v>
      </c>
      <c r="K606" s="36" t="s">
        <v>135</v>
      </c>
      <c r="L606" s="34" t="s">
        <v>21</v>
      </c>
      <c r="M606" s="34" t="s">
        <v>20</v>
      </c>
      <c r="N606" s="34" t="s">
        <v>215</v>
      </c>
      <c r="O606" s="36" t="s">
        <v>136</v>
      </c>
      <c r="P606" s="209" t="s">
        <v>237</v>
      </c>
      <c r="S606" s="34"/>
    </row>
    <row r="607" spans="1:19" ht="12.75">
      <c r="A607" s="14"/>
      <c r="B607" s="32"/>
      <c r="C607" s="37">
        <v>276.9</v>
      </c>
      <c r="D607" s="34">
        <v>6.35</v>
      </c>
      <c r="E607" s="57">
        <v>0.209</v>
      </c>
      <c r="F607" s="34">
        <v>6.31</v>
      </c>
      <c r="G607" s="57">
        <v>0</v>
      </c>
      <c r="H607" s="57">
        <v>0.05</v>
      </c>
      <c r="I607" s="57">
        <v>0.0334</v>
      </c>
      <c r="J607" s="57">
        <v>0</v>
      </c>
      <c r="K607" s="34"/>
      <c r="L607" s="34"/>
      <c r="M607" s="34"/>
      <c r="N607" s="34"/>
      <c r="O607" s="34"/>
      <c r="P607" s="34"/>
      <c r="S607" s="34"/>
    </row>
    <row r="608" spans="1:19" ht="12.75">
      <c r="A608" s="14"/>
      <c r="B608" s="32"/>
      <c r="C608" s="37">
        <v>277</v>
      </c>
      <c r="D608" s="34">
        <v>6.35</v>
      </c>
      <c r="E608" s="57">
        <v>0.209</v>
      </c>
      <c r="F608" s="34">
        <v>6.31</v>
      </c>
      <c r="G608" s="57">
        <v>0</v>
      </c>
      <c r="H608" s="57">
        <v>0.05</v>
      </c>
      <c r="I608" s="57">
        <v>0.0334</v>
      </c>
      <c r="J608" s="57">
        <v>0</v>
      </c>
      <c r="K608" s="34"/>
      <c r="L608" s="34"/>
      <c r="M608" s="34"/>
      <c r="N608" s="34"/>
      <c r="O608" s="34" t="s">
        <v>70</v>
      </c>
      <c r="P608" s="34"/>
      <c r="S608" s="34"/>
    </row>
    <row r="609" spans="1:19" ht="12.75">
      <c r="A609" s="14"/>
      <c r="B609" s="32"/>
      <c r="C609" s="37">
        <v>277.2</v>
      </c>
      <c r="D609" s="34">
        <v>6.35</v>
      </c>
      <c r="E609" s="57">
        <v>0.209</v>
      </c>
      <c r="F609" s="34">
        <v>6.31</v>
      </c>
      <c r="G609" s="57">
        <v>0</v>
      </c>
      <c r="H609" s="57">
        <v>0.05</v>
      </c>
      <c r="I609" s="57">
        <v>0.0334</v>
      </c>
      <c r="J609" s="57">
        <v>0</v>
      </c>
      <c r="K609" s="34"/>
      <c r="L609" s="34"/>
      <c r="M609" s="34"/>
      <c r="N609" s="34"/>
      <c r="O609" s="34"/>
      <c r="P609" s="34"/>
      <c r="Q609" s="158"/>
      <c r="S609" s="34"/>
    </row>
    <row r="610" spans="1:19" ht="12.75">
      <c r="A610" s="14"/>
      <c r="B610" s="32"/>
      <c r="C610" s="37">
        <v>282.3</v>
      </c>
      <c r="D610" s="34">
        <v>6.35</v>
      </c>
      <c r="E610" s="57">
        <v>0.209</v>
      </c>
      <c r="F610" s="34">
        <v>5.68</v>
      </c>
      <c r="G610" s="57">
        <v>0</v>
      </c>
      <c r="H610" s="57">
        <v>0.05</v>
      </c>
      <c r="I610" s="57">
        <v>0.0334</v>
      </c>
      <c r="J610" s="57">
        <v>0</v>
      </c>
      <c r="K610" s="34"/>
      <c r="L610" s="34"/>
      <c r="M610" s="34"/>
      <c r="N610" s="34"/>
      <c r="O610" s="34"/>
      <c r="P610" s="34"/>
      <c r="S610" s="34"/>
    </row>
    <row r="611" spans="1:19" ht="12.75">
      <c r="A611" s="14"/>
      <c r="B611" s="32"/>
      <c r="C611" s="37">
        <v>283.5</v>
      </c>
      <c r="D611" s="34">
        <v>7.3</v>
      </c>
      <c r="E611" s="57">
        <v>0.209</v>
      </c>
      <c r="F611" s="34">
        <v>5.5</v>
      </c>
      <c r="G611" s="57">
        <v>0</v>
      </c>
      <c r="H611" s="57">
        <v>0.05</v>
      </c>
      <c r="I611" s="57">
        <v>0.0334</v>
      </c>
      <c r="J611" s="57">
        <v>0</v>
      </c>
      <c r="K611" s="34"/>
      <c r="L611" s="34"/>
      <c r="M611" s="34"/>
      <c r="N611" s="34"/>
      <c r="O611" s="34"/>
      <c r="P611" s="34"/>
      <c r="S611" s="34"/>
    </row>
    <row r="612" spans="1:19" ht="12.75">
      <c r="A612" s="14"/>
      <c r="B612" s="32"/>
      <c r="C612" s="37">
        <v>284</v>
      </c>
      <c r="D612" s="34">
        <v>6.35</v>
      </c>
      <c r="E612" s="57">
        <v>0.209</v>
      </c>
      <c r="F612" s="34">
        <v>5.5</v>
      </c>
      <c r="G612" s="57">
        <v>0</v>
      </c>
      <c r="H612" s="57">
        <v>0.05</v>
      </c>
      <c r="I612" s="57">
        <v>0.0334</v>
      </c>
      <c r="J612" s="57">
        <v>0</v>
      </c>
      <c r="K612" s="34"/>
      <c r="L612" s="34"/>
      <c r="M612" s="34"/>
      <c r="N612" s="34"/>
      <c r="O612" s="34"/>
      <c r="P612" s="34"/>
      <c r="S612" s="34"/>
    </row>
    <row r="613" spans="1:19" ht="12.75">
      <c r="A613" s="14"/>
      <c r="B613" s="32"/>
      <c r="C613" s="37">
        <v>286.1</v>
      </c>
      <c r="D613" s="34">
        <v>6.35</v>
      </c>
      <c r="E613" s="57">
        <v>0.209</v>
      </c>
      <c r="F613" s="34">
        <v>5.3</v>
      </c>
      <c r="G613" s="57">
        <v>0</v>
      </c>
      <c r="H613" s="57">
        <v>0.05</v>
      </c>
      <c r="I613" s="57">
        <v>0.0334</v>
      </c>
      <c r="J613" s="57">
        <v>0</v>
      </c>
      <c r="K613" s="34"/>
      <c r="L613" s="34"/>
      <c r="M613" s="34"/>
      <c r="N613" s="34"/>
      <c r="O613" s="34"/>
      <c r="P613" s="34"/>
      <c r="S613" s="34"/>
    </row>
    <row r="614" spans="1:19" ht="12.75">
      <c r="A614" s="14"/>
      <c r="B614" s="32"/>
      <c r="C614" s="37">
        <v>288.2</v>
      </c>
      <c r="D614" s="34">
        <v>6.35</v>
      </c>
      <c r="E614" s="57">
        <v>0.209</v>
      </c>
      <c r="F614" s="34">
        <v>5.01</v>
      </c>
      <c r="G614" s="57">
        <v>0</v>
      </c>
      <c r="H614" s="57">
        <v>0.05</v>
      </c>
      <c r="I614" s="57">
        <v>0.0334</v>
      </c>
      <c r="J614" s="57">
        <v>0</v>
      </c>
      <c r="K614" s="34"/>
      <c r="L614" s="34"/>
      <c r="M614" s="34"/>
      <c r="N614" s="34"/>
      <c r="O614" s="34"/>
      <c r="P614" s="34"/>
      <c r="S614" s="34"/>
    </row>
    <row r="615" spans="1:19" ht="12.75">
      <c r="A615" s="14"/>
      <c r="B615" s="32"/>
      <c r="C615" s="37">
        <v>288.2</v>
      </c>
      <c r="D615" s="34">
        <v>7.3</v>
      </c>
      <c r="E615" s="57">
        <v>0.209</v>
      </c>
      <c r="F615" s="34">
        <v>4.86</v>
      </c>
      <c r="G615" s="57">
        <v>0</v>
      </c>
      <c r="H615" s="57">
        <v>0.05</v>
      </c>
      <c r="I615" s="57">
        <v>0.0334</v>
      </c>
      <c r="J615" s="57">
        <v>0</v>
      </c>
      <c r="K615" s="34"/>
      <c r="L615" s="34"/>
      <c r="M615" s="34"/>
      <c r="N615" s="34"/>
      <c r="O615" s="34"/>
      <c r="P615" s="34"/>
      <c r="S615" s="34"/>
    </row>
    <row r="616" spans="1:19" ht="12.75">
      <c r="A616" s="14"/>
      <c r="B616" s="32"/>
      <c r="C616" s="37">
        <v>291.9</v>
      </c>
      <c r="D616" s="34">
        <v>6.35</v>
      </c>
      <c r="E616" s="57">
        <v>0.209</v>
      </c>
      <c r="F616" s="34">
        <v>4.57</v>
      </c>
      <c r="G616" s="57">
        <v>0</v>
      </c>
      <c r="H616" s="57">
        <v>0.05</v>
      </c>
      <c r="I616" s="57">
        <v>0.0334</v>
      </c>
      <c r="J616" s="57">
        <v>0</v>
      </c>
      <c r="K616" s="34"/>
      <c r="L616" s="34"/>
      <c r="M616" s="34"/>
      <c r="N616" s="34"/>
      <c r="O616" s="34"/>
      <c r="P616" s="34"/>
      <c r="S616" s="34"/>
    </row>
    <row r="617" spans="1:19" ht="12.75">
      <c r="A617" s="14"/>
      <c r="B617" s="32"/>
      <c r="C617" s="37">
        <v>292.6</v>
      </c>
      <c r="D617" s="34">
        <v>7.3</v>
      </c>
      <c r="E617" s="57">
        <v>0.209</v>
      </c>
      <c r="F617" s="34">
        <v>4.47</v>
      </c>
      <c r="G617" s="57">
        <v>0</v>
      </c>
      <c r="H617" s="57">
        <v>0.05</v>
      </c>
      <c r="I617" s="57">
        <v>0.0334</v>
      </c>
      <c r="J617" s="57">
        <v>0</v>
      </c>
      <c r="K617" s="34"/>
      <c r="L617" s="34"/>
      <c r="M617" s="34"/>
      <c r="N617" s="34"/>
      <c r="O617" s="34"/>
      <c r="P617" s="34"/>
      <c r="S617" s="34"/>
    </row>
    <row r="618" spans="1:19" ht="12.75">
      <c r="A618" s="14"/>
      <c r="B618" s="32"/>
      <c r="C618" s="37">
        <v>292.8</v>
      </c>
      <c r="D618" s="34">
        <v>6.35</v>
      </c>
      <c r="E618" s="57">
        <v>0.209</v>
      </c>
      <c r="F618" s="34">
        <v>4.57</v>
      </c>
      <c r="G618" s="57">
        <v>0</v>
      </c>
      <c r="H618" s="57">
        <v>0.05</v>
      </c>
      <c r="I618" s="57">
        <v>0.0334</v>
      </c>
      <c r="J618" s="57">
        <v>0</v>
      </c>
      <c r="K618" s="34"/>
      <c r="L618" s="34"/>
      <c r="M618" s="34"/>
      <c r="N618" s="34"/>
      <c r="O618" s="34"/>
      <c r="P618" s="34"/>
      <c r="S618" s="34"/>
    </row>
    <row r="619" spans="1:19" ht="12.75">
      <c r="A619" s="14"/>
      <c r="B619" s="32"/>
      <c r="C619" s="37">
        <v>296.7</v>
      </c>
      <c r="D619" s="34">
        <v>6.35</v>
      </c>
      <c r="E619" s="57">
        <v>0.209</v>
      </c>
      <c r="F619" s="34">
        <v>4.21</v>
      </c>
      <c r="G619" s="57">
        <v>0</v>
      </c>
      <c r="H619" s="57">
        <v>0.05</v>
      </c>
      <c r="I619" s="57">
        <v>0.0334</v>
      </c>
      <c r="J619" s="57">
        <v>0</v>
      </c>
      <c r="K619" s="34"/>
      <c r="L619" s="34"/>
      <c r="M619" s="34"/>
      <c r="N619" s="34"/>
      <c r="O619" s="34"/>
      <c r="P619" s="34"/>
      <c r="S619" s="34"/>
    </row>
    <row r="620" spans="1:19" ht="12.75">
      <c r="A620" s="14"/>
      <c r="B620" s="32"/>
      <c r="C620" s="37">
        <v>298.1</v>
      </c>
      <c r="D620" s="34">
        <v>7.3</v>
      </c>
      <c r="E620" s="57">
        <v>0.209</v>
      </c>
      <c r="F620" s="34">
        <v>3.98</v>
      </c>
      <c r="G620" s="57">
        <v>0</v>
      </c>
      <c r="H620" s="57">
        <v>0.05</v>
      </c>
      <c r="I620" s="57">
        <v>0.0334</v>
      </c>
      <c r="J620" s="57">
        <v>0</v>
      </c>
      <c r="K620" s="34"/>
      <c r="L620" s="34"/>
      <c r="M620" s="34"/>
      <c r="N620" s="34"/>
      <c r="O620" s="34"/>
      <c r="P620" s="34"/>
      <c r="S620" s="34"/>
    </row>
    <row r="621" spans="1:19" ht="12.75">
      <c r="A621" s="14"/>
      <c r="B621" s="32"/>
      <c r="C621" s="37">
        <v>298.7</v>
      </c>
      <c r="D621" s="34">
        <v>6.35</v>
      </c>
      <c r="E621" s="57">
        <v>0.209</v>
      </c>
      <c r="F621" s="34">
        <v>3.98</v>
      </c>
      <c r="G621" s="57">
        <v>0</v>
      </c>
      <c r="H621" s="57">
        <v>0.05</v>
      </c>
      <c r="I621" s="57">
        <v>0.0334</v>
      </c>
      <c r="J621" s="57">
        <v>0</v>
      </c>
      <c r="K621" s="34"/>
      <c r="L621" s="34"/>
      <c r="M621" s="34"/>
      <c r="N621" s="34"/>
      <c r="O621" s="34"/>
      <c r="P621" s="34"/>
      <c r="S621" s="34"/>
    </row>
    <row r="622" spans="1:19" ht="12.75">
      <c r="A622" s="14"/>
      <c r="B622" s="32"/>
      <c r="C622" s="37">
        <v>299.2</v>
      </c>
      <c r="D622" s="34">
        <v>6.35</v>
      </c>
      <c r="E622" s="57">
        <v>0.209</v>
      </c>
      <c r="F622" s="34">
        <v>4.01</v>
      </c>
      <c r="G622" s="57">
        <v>0</v>
      </c>
      <c r="H622" s="57">
        <v>0.05</v>
      </c>
      <c r="I622" s="57">
        <v>0.0334</v>
      </c>
      <c r="J622" s="57">
        <v>0</v>
      </c>
      <c r="K622" s="34"/>
      <c r="L622" s="34"/>
      <c r="M622" s="34"/>
      <c r="N622" s="34"/>
      <c r="O622" s="34"/>
      <c r="P622" s="34"/>
      <c r="S622" s="34"/>
    </row>
    <row r="623" spans="1:19" ht="12.75">
      <c r="A623" s="14"/>
      <c r="B623" s="32"/>
      <c r="C623" s="37">
        <v>302.5</v>
      </c>
      <c r="D623" s="34">
        <v>7.3</v>
      </c>
      <c r="E623" s="57">
        <v>0.209</v>
      </c>
      <c r="F623" s="34">
        <v>3.63</v>
      </c>
      <c r="G623" s="57">
        <v>0</v>
      </c>
      <c r="H623" s="57">
        <v>0.05</v>
      </c>
      <c r="I623" s="57">
        <v>0.0334</v>
      </c>
      <c r="J623" s="57">
        <v>0</v>
      </c>
      <c r="K623" s="34"/>
      <c r="L623" s="34"/>
      <c r="M623" s="34"/>
      <c r="N623" s="34"/>
      <c r="O623" s="34"/>
      <c r="P623" s="34"/>
      <c r="S623" s="34"/>
    </row>
    <row r="624" spans="1:19" ht="12.75">
      <c r="A624" s="14"/>
      <c r="B624" s="32"/>
      <c r="C624" s="37">
        <v>303</v>
      </c>
      <c r="D624" s="34">
        <v>6.35</v>
      </c>
      <c r="E624" s="57">
        <v>0.209</v>
      </c>
      <c r="F624" s="34">
        <v>3.78</v>
      </c>
      <c r="G624" s="57">
        <v>0</v>
      </c>
      <c r="H624" s="57">
        <v>0.05</v>
      </c>
      <c r="I624" s="57">
        <v>0.0334</v>
      </c>
      <c r="J624" s="57">
        <v>0</v>
      </c>
      <c r="K624" s="34"/>
      <c r="L624" s="34"/>
      <c r="M624" s="34"/>
      <c r="N624" s="34"/>
      <c r="O624" s="34"/>
      <c r="P624" s="34"/>
      <c r="S624" s="34"/>
    </row>
    <row r="625" spans="1:19" ht="12.75">
      <c r="A625" s="14"/>
      <c r="B625" s="32"/>
      <c r="C625" s="37">
        <v>303</v>
      </c>
      <c r="D625" s="34">
        <v>6.35</v>
      </c>
      <c r="E625" s="57">
        <v>0.209</v>
      </c>
      <c r="F625" s="34">
        <v>3.63</v>
      </c>
      <c r="G625" s="57">
        <v>0</v>
      </c>
      <c r="H625" s="57">
        <v>0.05</v>
      </c>
      <c r="I625" s="57">
        <v>0.0334</v>
      </c>
      <c r="J625" s="57">
        <v>0</v>
      </c>
      <c r="K625" s="34"/>
      <c r="L625" s="34"/>
      <c r="M625" s="34"/>
      <c r="N625" s="34"/>
      <c r="O625" s="34"/>
      <c r="P625" s="34"/>
      <c r="S625" s="34"/>
    </row>
    <row r="626" spans="1:19" ht="12.75">
      <c r="A626" s="14"/>
      <c r="B626" s="32"/>
      <c r="C626" s="37">
        <v>307.8</v>
      </c>
      <c r="D626" s="34">
        <v>7.3</v>
      </c>
      <c r="E626" s="57">
        <v>0.209</v>
      </c>
      <c r="F626" s="34">
        <v>3.21</v>
      </c>
      <c r="G626" s="57">
        <v>0</v>
      </c>
      <c r="H626" s="57">
        <v>0.05</v>
      </c>
      <c r="I626" s="57">
        <v>0.0334</v>
      </c>
      <c r="J626" s="57">
        <v>0</v>
      </c>
      <c r="K626" s="34"/>
      <c r="L626" s="34"/>
      <c r="M626" s="34"/>
      <c r="N626" s="34"/>
      <c r="O626" s="34"/>
      <c r="P626" s="34"/>
      <c r="S626" s="34"/>
    </row>
    <row r="627" spans="1:19" ht="12.75">
      <c r="A627" s="14"/>
      <c r="B627" s="32"/>
      <c r="C627" s="37">
        <v>309.9</v>
      </c>
      <c r="D627" s="34">
        <v>6.35</v>
      </c>
      <c r="E627" s="57">
        <v>0.209</v>
      </c>
      <c r="F627" s="34">
        <v>3.21</v>
      </c>
      <c r="G627" s="57">
        <v>0</v>
      </c>
      <c r="H627" s="57">
        <v>0.05</v>
      </c>
      <c r="I627" s="57">
        <v>0.0334</v>
      </c>
      <c r="J627" s="57">
        <v>0</v>
      </c>
      <c r="K627" s="34" t="s">
        <v>310</v>
      </c>
      <c r="L627" s="34"/>
      <c r="M627" s="34"/>
      <c r="N627" s="34"/>
      <c r="O627" s="34"/>
      <c r="P627" s="34"/>
      <c r="S627" s="34"/>
    </row>
    <row r="628" spans="1:19" ht="12.75">
      <c r="A628" s="14"/>
      <c r="B628" s="10"/>
      <c r="C628" s="51">
        <v>310.7</v>
      </c>
      <c r="D628" s="7">
        <v>6.35</v>
      </c>
      <c r="E628" s="76">
        <v>0.209</v>
      </c>
      <c r="F628" s="7">
        <v>3.09</v>
      </c>
      <c r="G628" s="76">
        <v>0</v>
      </c>
      <c r="H628" s="76">
        <v>0.05</v>
      </c>
      <c r="I628" s="76">
        <v>0.0334</v>
      </c>
      <c r="J628" s="76">
        <v>0</v>
      </c>
      <c r="K628" s="7"/>
      <c r="L628" s="7"/>
      <c r="M628" s="7"/>
      <c r="N628" s="7"/>
      <c r="O628" s="7"/>
      <c r="P628" s="7"/>
      <c r="Q628" s="31"/>
      <c r="S628" s="34"/>
    </row>
    <row r="629" spans="1:19" ht="12.75">
      <c r="A629" s="9"/>
      <c r="B629" s="18"/>
      <c r="C629" s="58">
        <v>311.7</v>
      </c>
      <c r="D629" s="20">
        <v>6.35</v>
      </c>
      <c r="E629" s="73">
        <v>0.209</v>
      </c>
      <c r="F629" s="20">
        <v>3.09</v>
      </c>
      <c r="G629" s="73">
        <v>0</v>
      </c>
      <c r="H629" s="73">
        <v>0.05</v>
      </c>
      <c r="I629" s="73">
        <v>0.0334</v>
      </c>
      <c r="J629" s="73">
        <v>0</v>
      </c>
      <c r="K629" s="20"/>
      <c r="L629" s="20"/>
      <c r="M629" s="20"/>
      <c r="N629" s="20"/>
      <c r="O629" s="20"/>
      <c r="P629" s="20"/>
      <c r="Q629" s="31"/>
      <c r="R629" s="7"/>
      <c r="S629" s="34"/>
    </row>
    <row r="630" spans="1:19" s="13" customFormat="1" ht="12.75">
      <c r="A630" s="9"/>
      <c r="B630" s="32">
        <v>4</v>
      </c>
      <c r="C630" s="37">
        <v>298.15</v>
      </c>
      <c r="D630" s="34">
        <v>7.3</v>
      </c>
      <c r="E630" s="229">
        <v>0.00048</v>
      </c>
      <c r="F630" s="34">
        <v>4.25</v>
      </c>
      <c r="G630" s="230">
        <v>0</v>
      </c>
      <c r="H630" s="230">
        <v>0</v>
      </c>
      <c r="I630" s="230">
        <v>0</v>
      </c>
      <c r="J630" s="230">
        <v>0</v>
      </c>
      <c r="K630" s="36" t="s">
        <v>254</v>
      </c>
      <c r="L630" s="34" t="s">
        <v>255</v>
      </c>
      <c r="M630" s="155" t="s">
        <v>20</v>
      </c>
      <c r="N630" s="34" t="s">
        <v>215</v>
      </c>
      <c r="O630" s="220" t="s">
        <v>256</v>
      </c>
      <c r="P630" s="231" t="s">
        <v>257</v>
      </c>
      <c r="Q630" s="53"/>
      <c r="R630" s="32"/>
      <c r="S630" s="32"/>
    </row>
    <row r="631" spans="1:19" s="13" customFormat="1" ht="12.75">
      <c r="A631" s="9"/>
      <c r="B631" s="32"/>
      <c r="C631" s="37">
        <v>298.15</v>
      </c>
      <c r="D631" s="34">
        <v>7.63</v>
      </c>
      <c r="E631" s="34">
        <v>0.0035</v>
      </c>
      <c r="F631" s="34">
        <v>4.16</v>
      </c>
      <c r="G631" s="230">
        <v>0</v>
      </c>
      <c r="H631" s="230">
        <v>0</v>
      </c>
      <c r="I631" s="230">
        <v>0</v>
      </c>
      <c r="J631" s="230">
        <v>0</v>
      </c>
      <c r="K631" s="36" t="s">
        <v>258</v>
      </c>
      <c r="L631" s="10"/>
      <c r="M631" s="10"/>
      <c r="N631" s="10"/>
      <c r="O631" s="232"/>
      <c r="P631" s="53"/>
      <c r="Q631" s="53"/>
      <c r="R631" s="32"/>
      <c r="S631" s="32"/>
    </row>
    <row r="632" spans="1:19" s="13" customFormat="1" ht="12.75">
      <c r="A632" s="9"/>
      <c r="B632" s="10"/>
      <c r="C632" s="51">
        <v>298.15</v>
      </c>
      <c r="D632" s="7">
        <v>7.99</v>
      </c>
      <c r="E632" s="7">
        <v>0.0055</v>
      </c>
      <c r="F632" s="7">
        <v>4.14</v>
      </c>
      <c r="G632" s="230">
        <v>0</v>
      </c>
      <c r="H632" s="230">
        <v>0</v>
      </c>
      <c r="I632" s="230">
        <v>0</v>
      </c>
      <c r="J632" s="230">
        <v>0</v>
      </c>
      <c r="K632" s="8" t="s">
        <v>259</v>
      </c>
      <c r="L632" s="10"/>
      <c r="M632" s="10"/>
      <c r="N632" s="10"/>
      <c r="O632" s="232" t="s">
        <v>444</v>
      </c>
      <c r="P632" s="53"/>
      <c r="Q632" s="53"/>
      <c r="R632" s="32"/>
      <c r="S632" s="32"/>
    </row>
    <row r="633" spans="1:19" s="13" customFormat="1" ht="12.75">
      <c r="A633" s="9"/>
      <c r="B633" s="10"/>
      <c r="C633" s="51">
        <v>309.41</v>
      </c>
      <c r="D633" s="7">
        <v>7.99</v>
      </c>
      <c r="E633" s="7">
        <v>0.0055</v>
      </c>
      <c r="F633" s="7">
        <v>3.28</v>
      </c>
      <c r="G633" s="230">
        <v>0</v>
      </c>
      <c r="H633" s="230">
        <v>0</v>
      </c>
      <c r="I633" s="230">
        <v>0</v>
      </c>
      <c r="J633" s="230">
        <v>0</v>
      </c>
      <c r="K633" s="8" t="s">
        <v>259</v>
      </c>
      <c r="L633" s="10"/>
      <c r="M633" s="10"/>
      <c r="N633" s="10"/>
      <c r="O633" s="232"/>
      <c r="P633" s="53"/>
      <c r="Q633" s="53"/>
      <c r="R633" s="32"/>
      <c r="S633" s="32"/>
    </row>
    <row r="634" spans="1:18" ht="13.5" thickBot="1">
      <c r="A634" s="92"/>
      <c r="B634" s="40"/>
      <c r="C634" s="41">
        <v>320.05</v>
      </c>
      <c r="D634" s="42">
        <v>7.99</v>
      </c>
      <c r="E634" s="42">
        <v>0.0055</v>
      </c>
      <c r="F634" s="42">
        <v>2.66</v>
      </c>
      <c r="G634" s="233">
        <v>0</v>
      </c>
      <c r="H634" s="233">
        <v>0</v>
      </c>
      <c r="I634" s="233">
        <v>0</v>
      </c>
      <c r="J634" s="233">
        <v>0</v>
      </c>
      <c r="K634" s="43" t="s">
        <v>259</v>
      </c>
      <c r="L634" s="92"/>
      <c r="M634" s="92"/>
      <c r="N634" s="92"/>
      <c r="O634" s="234"/>
      <c r="P634" s="92"/>
      <c r="Q634" s="42"/>
      <c r="R634"/>
    </row>
    <row r="635" spans="1:19" ht="13.5" thickTop="1">
      <c r="A635" s="9"/>
      <c r="B635" s="10"/>
      <c r="C635" s="51"/>
      <c r="D635" s="7"/>
      <c r="E635" s="76"/>
      <c r="F635" s="7"/>
      <c r="G635" s="76"/>
      <c r="H635" s="76"/>
      <c r="I635" s="76"/>
      <c r="J635" s="76"/>
      <c r="K635" s="7"/>
      <c r="L635" s="7"/>
      <c r="M635" s="7"/>
      <c r="N635" s="7"/>
      <c r="O635" s="7"/>
      <c r="P635" s="7"/>
      <c r="Q635" s="31"/>
      <c r="R635" s="7"/>
      <c r="S635" s="34"/>
    </row>
    <row r="636" ht="12.75"/>
    <row r="637" ht="12.75">
      <c r="A637" s="179">
        <v>17</v>
      </c>
    </row>
    <row r="638" spans="1:17" ht="12.75">
      <c r="A638" s="1" t="s">
        <v>162</v>
      </c>
      <c r="B638" s="2"/>
      <c r="C638" s="3"/>
      <c r="D638" s="4"/>
      <c r="E638" s="4"/>
      <c r="F638" s="4"/>
      <c r="G638" s="4"/>
      <c r="H638" s="7"/>
      <c r="I638" s="7"/>
      <c r="J638" s="7"/>
      <c r="K638" s="7"/>
      <c r="L638" s="7"/>
      <c r="M638" s="7"/>
      <c r="N638" s="7"/>
      <c r="O638" s="7"/>
      <c r="P638" s="7"/>
      <c r="Q638" s="31"/>
    </row>
    <row r="639" spans="1:19" s="13" customFormat="1" ht="12.75">
      <c r="A639" s="9"/>
      <c r="B639" s="10" t="s">
        <v>6</v>
      </c>
      <c r="C639" s="11" t="s">
        <v>7</v>
      </c>
      <c r="D639" s="10" t="s">
        <v>8</v>
      </c>
      <c r="E639" s="10" t="s">
        <v>377</v>
      </c>
      <c r="F639" s="10" t="s">
        <v>376</v>
      </c>
      <c r="G639" s="10" t="s">
        <v>9</v>
      </c>
      <c r="H639" s="10" t="s">
        <v>10</v>
      </c>
      <c r="I639" s="10" t="s">
        <v>11</v>
      </c>
      <c r="J639" s="10" t="s">
        <v>12</v>
      </c>
      <c r="K639" s="10" t="s">
        <v>13</v>
      </c>
      <c r="L639" s="10" t="s">
        <v>17</v>
      </c>
      <c r="M639" s="10" t="s">
        <v>14</v>
      </c>
      <c r="N639" s="10" t="s">
        <v>18</v>
      </c>
      <c r="O639" s="53" t="s">
        <v>16</v>
      </c>
      <c r="P639" s="53" t="s">
        <v>15</v>
      </c>
      <c r="Q639" s="53" t="s">
        <v>44</v>
      </c>
      <c r="R639" s="32"/>
      <c r="S639" s="32"/>
    </row>
    <row r="640" spans="1:19" ht="12.75">
      <c r="A640" s="14"/>
      <c r="B640" s="10">
        <v>1</v>
      </c>
      <c r="C640" s="37">
        <v>298.15</v>
      </c>
      <c r="D640" s="34">
        <v>8.83</v>
      </c>
      <c r="E640" s="57">
        <v>0.013076770396597385</v>
      </c>
      <c r="F640" s="46">
        <v>0.0005320773016334902</v>
      </c>
      <c r="G640" s="54">
        <v>0</v>
      </c>
      <c r="H640" s="54">
        <v>0</v>
      </c>
      <c r="I640" s="54">
        <v>0</v>
      </c>
      <c r="J640" s="54">
        <v>0</v>
      </c>
      <c r="K640" s="78" t="s">
        <v>163</v>
      </c>
      <c r="L640" s="34" t="s">
        <v>21</v>
      </c>
      <c r="M640" s="34" t="s">
        <v>20</v>
      </c>
      <c r="N640" s="34" t="s">
        <v>164</v>
      </c>
      <c r="P640" s="210" t="s">
        <v>238</v>
      </c>
      <c r="Q640" s="63">
        <v>34</v>
      </c>
      <c r="R640" s="46"/>
      <c r="S640" s="136"/>
    </row>
    <row r="641" spans="1:19" ht="12.75">
      <c r="A641" s="14"/>
      <c r="B641" s="32"/>
      <c r="C641" s="37">
        <v>298.15</v>
      </c>
      <c r="D641" s="34">
        <v>8.87</v>
      </c>
      <c r="E641" s="57">
        <v>0.012545880155528235</v>
      </c>
      <c r="F641" s="46">
        <v>0.0005300368225301563</v>
      </c>
      <c r="G641" s="54">
        <v>0</v>
      </c>
      <c r="H641" s="54">
        <v>0</v>
      </c>
      <c r="I641" s="54">
        <v>0</v>
      </c>
      <c r="J641" s="54">
        <v>0</v>
      </c>
      <c r="K641" s="78" t="s">
        <v>163</v>
      </c>
      <c r="L641" s="34"/>
      <c r="M641" s="34"/>
      <c r="N641" s="34"/>
      <c r="O641" s="36" t="s">
        <v>265</v>
      </c>
      <c r="P641" s="34"/>
      <c r="R641" s="46"/>
      <c r="S641" s="136"/>
    </row>
    <row r="642" spans="1:19" ht="12.75">
      <c r="A642" s="14"/>
      <c r="B642" s="32"/>
      <c r="C642" s="37">
        <v>298.15</v>
      </c>
      <c r="D642" s="34">
        <v>8.95</v>
      </c>
      <c r="E642" s="57">
        <v>0.013044459323635403</v>
      </c>
      <c r="F642" s="46">
        <v>0.000691610727991786</v>
      </c>
      <c r="G642" s="54">
        <v>0</v>
      </c>
      <c r="H642" s="54">
        <v>0</v>
      </c>
      <c r="I642" s="54">
        <v>0</v>
      </c>
      <c r="J642" s="54">
        <v>0</v>
      </c>
      <c r="K642" s="79">
        <v>0.0023</v>
      </c>
      <c r="L642" s="34"/>
      <c r="M642" s="34"/>
      <c r="N642" s="34"/>
      <c r="O642" s="69" t="s">
        <v>374</v>
      </c>
      <c r="P642" s="34"/>
      <c r="R642" s="46"/>
      <c r="S642" s="136"/>
    </row>
    <row r="643" spans="1:19" ht="12.75">
      <c r="A643" s="14"/>
      <c r="B643" s="32"/>
      <c r="C643" s="37">
        <v>298.15</v>
      </c>
      <c r="D643" s="34">
        <v>8.63</v>
      </c>
      <c r="E643" s="57">
        <v>0.013230356550840754</v>
      </c>
      <c r="F643" s="46">
        <v>0.0003587533753121404</v>
      </c>
      <c r="G643" s="54">
        <v>0</v>
      </c>
      <c r="H643" s="54">
        <v>0</v>
      </c>
      <c r="I643" s="54">
        <v>0</v>
      </c>
      <c r="J643" s="54">
        <v>0</v>
      </c>
      <c r="K643" s="79">
        <v>0.0025</v>
      </c>
      <c r="L643" s="34"/>
      <c r="M643" s="34"/>
      <c r="N643" s="34"/>
      <c r="O643" s="36"/>
      <c r="P643" s="34"/>
      <c r="R643" s="46"/>
      <c r="S643" s="136"/>
    </row>
    <row r="644" spans="1:19" ht="12.75">
      <c r="A644" s="14"/>
      <c r="B644" s="32"/>
      <c r="C644" s="37">
        <v>298.15</v>
      </c>
      <c r="D644" s="34">
        <v>8.85</v>
      </c>
      <c r="E644" s="57">
        <v>0.013141911033945191</v>
      </c>
      <c r="F644" s="46">
        <v>0.0006371512059457246</v>
      </c>
      <c r="G644" s="54">
        <v>0</v>
      </c>
      <c r="H644" s="54">
        <v>0</v>
      </c>
      <c r="I644" s="54">
        <v>0</v>
      </c>
      <c r="J644" s="54">
        <v>0</v>
      </c>
      <c r="K644" s="79">
        <v>0.0024</v>
      </c>
      <c r="L644" s="34"/>
      <c r="M644" s="34"/>
      <c r="N644" s="34"/>
      <c r="O644" s="69"/>
      <c r="P644" s="34"/>
      <c r="R644" s="46"/>
      <c r="S644" s="136"/>
    </row>
    <row r="645" spans="1:19" ht="12.75">
      <c r="A645" s="14"/>
      <c r="B645" s="32"/>
      <c r="C645" s="37">
        <v>298.15</v>
      </c>
      <c r="D645" s="34">
        <v>8.87</v>
      </c>
      <c r="E645" s="57">
        <v>0.012818625852311557</v>
      </c>
      <c r="F645" s="46">
        <v>0.0005189171689106426</v>
      </c>
      <c r="G645" s="54">
        <v>0</v>
      </c>
      <c r="H645" s="54">
        <v>0</v>
      </c>
      <c r="I645" s="54">
        <v>0</v>
      </c>
      <c r="J645" s="54">
        <v>0</v>
      </c>
      <c r="K645" s="79">
        <v>0.0024</v>
      </c>
      <c r="L645" s="34"/>
      <c r="M645" s="34"/>
      <c r="N645" s="34"/>
      <c r="O645" s="69"/>
      <c r="P645" s="34"/>
      <c r="R645" s="46"/>
      <c r="S645" s="136"/>
    </row>
    <row r="646" spans="1:19" ht="12.75">
      <c r="A646" s="14"/>
      <c r="B646" s="32"/>
      <c r="C646" s="37">
        <v>298.15</v>
      </c>
      <c r="D646" s="34">
        <v>8.89</v>
      </c>
      <c r="E646" s="57">
        <v>0.013146608470141173</v>
      </c>
      <c r="F646" s="46">
        <v>0.0005239668037243689</v>
      </c>
      <c r="G646" s="54">
        <v>0</v>
      </c>
      <c r="H646" s="54">
        <v>0</v>
      </c>
      <c r="I646" s="54">
        <v>0</v>
      </c>
      <c r="J646" s="54">
        <v>0</v>
      </c>
      <c r="K646" s="79">
        <v>0.0024</v>
      </c>
      <c r="L646" s="34"/>
      <c r="M646" s="34"/>
      <c r="N646" s="34"/>
      <c r="O646" s="69"/>
      <c r="P646" s="34"/>
      <c r="R646" s="46"/>
      <c r="S646" s="136"/>
    </row>
    <row r="647" spans="1:19" ht="12.75">
      <c r="A647" s="14"/>
      <c r="B647" s="32"/>
      <c r="C647" s="37">
        <v>298.15</v>
      </c>
      <c r="D647" s="34">
        <v>8.86</v>
      </c>
      <c r="E647" s="57">
        <v>0.013165755692911668</v>
      </c>
      <c r="F647" s="46">
        <v>0.0005230427631741432</v>
      </c>
      <c r="G647" s="54">
        <v>0</v>
      </c>
      <c r="H647" s="54">
        <v>0</v>
      </c>
      <c r="I647" s="54">
        <v>0</v>
      </c>
      <c r="J647" s="54">
        <v>0</v>
      </c>
      <c r="K647" s="79">
        <v>0.0024</v>
      </c>
      <c r="L647" s="34"/>
      <c r="M647" s="34"/>
      <c r="N647" s="34"/>
      <c r="O647" s="69"/>
      <c r="P647" s="34"/>
      <c r="R647" s="46"/>
      <c r="S647" s="136"/>
    </row>
    <row r="648" spans="1:19" ht="12.75">
      <c r="A648" s="14"/>
      <c r="B648" s="32"/>
      <c r="C648" s="37">
        <v>298.15</v>
      </c>
      <c r="D648" s="34">
        <v>8.81</v>
      </c>
      <c r="E648" s="57">
        <v>0.013246609270428233</v>
      </c>
      <c r="F648" s="46">
        <v>0.00046680800759205815</v>
      </c>
      <c r="G648" s="54">
        <v>0</v>
      </c>
      <c r="H648" s="54">
        <v>0</v>
      </c>
      <c r="I648" s="54">
        <v>0</v>
      </c>
      <c r="J648" s="54">
        <v>0</v>
      </c>
      <c r="K648" s="79">
        <v>0.0024</v>
      </c>
      <c r="L648" s="34"/>
      <c r="M648" s="34"/>
      <c r="N648" s="34"/>
      <c r="O648" s="69"/>
      <c r="P648" s="34"/>
      <c r="R648" s="46"/>
      <c r="S648" s="136"/>
    </row>
    <row r="649" spans="1:19" ht="12.75">
      <c r="A649" s="14"/>
      <c r="B649" s="32"/>
      <c r="C649" s="37">
        <v>298.15</v>
      </c>
      <c r="D649" s="34">
        <v>8.78</v>
      </c>
      <c r="E649" s="57">
        <v>0.013281862061012588</v>
      </c>
      <c r="F649" s="46">
        <v>0.00043504802114568687</v>
      </c>
      <c r="G649" s="54">
        <v>0</v>
      </c>
      <c r="H649" s="54">
        <v>0</v>
      </c>
      <c r="I649" s="54">
        <v>0</v>
      </c>
      <c r="J649" s="54">
        <v>0</v>
      </c>
      <c r="K649" s="79">
        <v>0.0024</v>
      </c>
      <c r="L649" s="34"/>
      <c r="M649" s="34"/>
      <c r="N649" s="34"/>
      <c r="O649" s="69"/>
      <c r="P649" s="34"/>
      <c r="R649" s="46"/>
      <c r="S649" s="136"/>
    </row>
    <row r="650" spans="1:19" ht="12.75">
      <c r="A650" s="14"/>
      <c r="B650" s="32"/>
      <c r="C650" s="58">
        <v>298.15</v>
      </c>
      <c r="D650" s="20">
        <v>8.75</v>
      </c>
      <c r="E650" s="73">
        <v>0.013300047522474066</v>
      </c>
      <c r="F650" s="50">
        <v>0.0004476236948515187</v>
      </c>
      <c r="G650" s="80">
        <v>0</v>
      </c>
      <c r="H650" s="80">
        <v>0</v>
      </c>
      <c r="I650" s="80">
        <v>0</v>
      </c>
      <c r="J650" s="80">
        <v>0</v>
      </c>
      <c r="K650" s="81">
        <v>0.0025</v>
      </c>
      <c r="L650" s="34"/>
      <c r="M650" s="34"/>
      <c r="N650" s="34"/>
      <c r="O650" s="69"/>
      <c r="P650" s="34"/>
      <c r="R650" s="46"/>
      <c r="S650" s="136"/>
    </row>
    <row r="651" spans="1:19" ht="12.75">
      <c r="A651" s="14"/>
      <c r="B651" s="32"/>
      <c r="C651" s="37">
        <v>298.15</v>
      </c>
      <c r="D651" s="34">
        <v>8.83</v>
      </c>
      <c r="E651" s="57">
        <v>0.014765571695723543</v>
      </c>
      <c r="F651" s="46">
        <v>0.0005043578996424188</v>
      </c>
      <c r="G651" s="54">
        <v>0</v>
      </c>
      <c r="H651" s="54">
        <v>0</v>
      </c>
      <c r="I651" s="54">
        <v>0</v>
      </c>
      <c r="J651" s="54">
        <v>0</v>
      </c>
      <c r="K651" t="s">
        <v>375</v>
      </c>
      <c r="L651" s="34"/>
      <c r="M651" s="34"/>
      <c r="N651" s="34"/>
      <c r="O651" s="82" t="s">
        <v>266</v>
      </c>
      <c r="P651" s="34"/>
      <c r="R651" s="46"/>
      <c r="S651" s="136"/>
    </row>
    <row r="652" spans="1:19" ht="12.75">
      <c r="A652" s="14"/>
      <c r="B652" s="32"/>
      <c r="C652" s="37">
        <v>298.15</v>
      </c>
      <c r="D652" s="34">
        <v>8.19</v>
      </c>
      <c r="E652" s="57">
        <v>0.015733588716886966</v>
      </c>
      <c r="F652" s="46">
        <v>0.00010624882005739622</v>
      </c>
      <c r="G652" s="54">
        <v>0</v>
      </c>
      <c r="H652" s="54">
        <v>0</v>
      </c>
      <c r="I652" s="54">
        <v>0</v>
      </c>
      <c r="J652" s="54">
        <v>0</v>
      </c>
      <c r="K652" s="34">
        <v>0.0051</v>
      </c>
      <c r="L652" s="34"/>
      <c r="M652" s="34"/>
      <c r="N652" s="34"/>
      <c r="O652" s="69" t="s">
        <v>281</v>
      </c>
      <c r="P652" s="34"/>
      <c r="R652" s="46"/>
      <c r="S652" s="136"/>
    </row>
    <row r="653" spans="1:19" ht="12.75">
      <c r="A653" s="14"/>
      <c r="B653" s="32"/>
      <c r="C653" s="37">
        <v>298.15</v>
      </c>
      <c r="D653" s="34">
        <v>8.08</v>
      </c>
      <c r="E653" s="57">
        <v>0.015808332717353872</v>
      </c>
      <c r="F653" s="46">
        <v>8.163375511052242E-05</v>
      </c>
      <c r="G653" s="54">
        <v>0</v>
      </c>
      <c r="H653" s="54">
        <v>0</v>
      </c>
      <c r="I653" s="54">
        <v>0</v>
      </c>
      <c r="J653" s="54">
        <v>0</v>
      </c>
      <c r="K653" s="34">
        <v>0.0052</v>
      </c>
      <c r="L653" s="34"/>
      <c r="M653" s="34"/>
      <c r="N653" s="34"/>
      <c r="O653" s="69" t="s">
        <v>444</v>
      </c>
      <c r="P653" s="34"/>
      <c r="R653" s="46"/>
      <c r="S653" s="136"/>
    </row>
    <row r="654" spans="1:19" ht="12.75">
      <c r="A654" s="14"/>
      <c r="B654" s="18"/>
      <c r="C654" s="58">
        <v>298.15</v>
      </c>
      <c r="D654" s="20">
        <v>7.55</v>
      </c>
      <c r="E654" s="73">
        <v>0.016037037536089302</v>
      </c>
      <c r="F654" s="50">
        <v>2.7533519004525526E-05</v>
      </c>
      <c r="G654" s="80">
        <v>0</v>
      </c>
      <c r="H654" s="80">
        <v>0</v>
      </c>
      <c r="I654" s="80">
        <v>0</v>
      </c>
      <c r="J654" s="80">
        <v>0</v>
      </c>
      <c r="K654" s="20">
        <v>0.0054</v>
      </c>
      <c r="L654" s="20"/>
      <c r="M654" s="20"/>
      <c r="N654" s="20"/>
      <c r="O654" s="20"/>
      <c r="P654" s="20"/>
      <c r="Q654" s="31"/>
      <c r="R654" s="46"/>
      <c r="S654" s="136"/>
    </row>
    <row r="655" spans="1:19" ht="12.75">
      <c r="A655" s="14"/>
      <c r="B655" s="32">
        <v>2</v>
      </c>
      <c r="C655" s="37">
        <v>298.15</v>
      </c>
      <c r="D655" s="34">
        <v>7.06</v>
      </c>
      <c r="E655" s="34">
        <v>0.25</v>
      </c>
      <c r="F655" s="83">
        <v>1.13E-05</v>
      </c>
      <c r="G655" s="84">
        <v>0</v>
      </c>
      <c r="H655" s="84">
        <v>0.198030530349758</v>
      </c>
      <c r="I655" s="54">
        <v>0</v>
      </c>
      <c r="J655" s="54">
        <v>0</v>
      </c>
      <c r="K655" s="85" t="s">
        <v>282</v>
      </c>
      <c r="L655" s="34" t="s">
        <v>21</v>
      </c>
      <c r="M655" s="34" t="s">
        <v>20</v>
      </c>
      <c r="N655" s="34" t="s">
        <v>164</v>
      </c>
      <c r="P655" s="215" t="s">
        <v>231</v>
      </c>
      <c r="R655" s="46"/>
      <c r="S655" s="136"/>
    </row>
    <row r="656" spans="1:19" ht="12.75">
      <c r="A656" s="14"/>
      <c r="B656" s="32"/>
      <c r="C656" s="37">
        <v>298.15</v>
      </c>
      <c r="D656" s="34">
        <v>7.08</v>
      </c>
      <c r="E656" s="34">
        <v>0.25</v>
      </c>
      <c r="F656" s="83">
        <v>1.04E-05</v>
      </c>
      <c r="G656" s="84">
        <v>0</v>
      </c>
      <c r="H656" s="84">
        <v>0.197591506884349</v>
      </c>
      <c r="I656" s="54">
        <v>0</v>
      </c>
      <c r="J656" s="54">
        <v>0</v>
      </c>
      <c r="K656" s="85" t="s">
        <v>283</v>
      </c>
      <c r="L656" s="34"/>
      <c r="M656" s="34"/>
      <c r="N656" s="34"/>
      <c r="O656" s="36" t="s">
        <v>53</v>
      </c>
      <c r="P656" s="34"/>
      <c r="R656" s="46"/>
      <c r="S656" s="136"/>
    </row>
    <row r="657" spans="1:19" ht="12.75">
      <c r="A657" s="14"/>
      <c r="B657" s="32"/>
      <c r="C657" s="37">
        <v>298.15</v>
      </c>
      <c r="D657" s="34">
        <v>7.06</v>
      </c>
      <c r="E657" s="34">
        <v>0.25</v>
      </c>
      <c r="F657" s="83">
        <v>1.2E-05</v>
      </c>
      <c r="G657" s="84">
        <v>0</v>
      </c>
      <c r="H657" s="84">
        <v>0.198133153993051</v>
      </c>
      <c r="I657" s="54">
        <v>0</v>
      </c>
      <c r="J657" s="54">
        <v>0</v>
      </c>
      <c r="K657" s="34" t="s">
        <v>54</v>
      </c>
      <c r="L657" s="34"/>
      <c r="M657" s="34"/>
      <c r="N657" s="34"/>
      <c r="O657" s="36" t="s">
        <v>55</v>
      </c>
      <c r="P657" s="34"/>
      <c r="R657" s="46"/>
      <c r="S657" s="136"/>
    </row>
    <row r="658" spans="1:19" ht="12.75">
      <c r="A658" s="14"/>
      <c r="B658" s="32"/>
      <c r="C658" s="37">
        <v>298.15</v>
      </c>
      <c r="D658" s="34">
        <v>7.08</v>
      </c>
      <c r="E658" s="34">
        <v>0.25</v>
      </c>
      <c r="F658" s="83">
        <v>1.08E-05</v>
      </c>
      <c r="G658" s="84">
        <v>0</v>
      </c>
      <c r="H658" s="84">
        <v>0.197687242801137</v>
      </c>
      <c r="I658" s="54">
        <v>0</v>
      </c>
      <c r="J658" s="54">
        <v>0</v>
      </c>
      <c r="K658" s="34" t="s">
        <v>56</v>
      </c>
      <c r="L658" s="34"/>
      <c r="M658" s="34"/>
      <c r="N658" s="34"/>
      <c r="O658" s="36" t="s">
        <v>181</v>
      </c>
      <c r="P658" s="34"/>
      <c r="R658" s="46"/>
      <c r="S658" s="136"/>
    </row>
    <row r="659" spans="1:19" ht="12.75">
      <c r="A659" s="14"/>
      <c r="B659" s="32"/>
      <c r="C659" s="37">
        <v>298.15</v>
      </c>
      <c r="D659" s="34">
        <v>7.11</v>
      </c>
      <c r="E659" s="34">
        <v>0.25</v>
      </c>
      <c r="F659" s="83">
        <v>1.23E-05</v>
      </c>
      <c r="G659" s="84">
        <v>0</v>
      </c>
      <c r="H659" s="84">
        <v>0.197740422222444</v>
      </c>
      <c r="I659" s="54">
        <v>0</v>
      </c>
      <c r="J659" s="54">
        <v>0</v>
      </c>
      <c r="K659" s="34"/>
      <c r="L659" s="34"/>
      <c r="M659" s="46"/>
      <c r="N659" s="34"/>
      <c r="P659" s="34"/>
      <c r="R659" s="46"/>
      <c r="S659" s="136"/>
    </row>
    <row r="660" spans="1:19" ht="12.75">
      <c r="A660" s="14"/>
      <c r="B660" s="32"/>
      <c r="C660" s="37">
        <v>298.15</v>
      </c>
      <c r="D660" s="34">
        <v>7.08</v>
      </c>
      <c r="E660" s="34">
        <v>0.25</v>
      </c>
      <c r="F660" s="86">
        <v>1.27E-05</v>
      </c>
      <c r="G660" s="84">
        <v>0</v>
      </c>
      <c r="H660" s="84">
        <v>0.198598070442354</v>
      </c>
      <c r="I660" s="54">
        <v>0</v>
      </c>
      <c r="J660" s="54">
        <v>0</v>
      </c>
      <c r="K660" s="34"/>
      <c r="L660" s="34"/>
      <c r="M660" s="34"/>
      <c r="N660" s="34"/>
      <c r="O660" s="36"/>
      <c r="P660" s="34"/>
      <c r="R660" s="46"/>
      <c r="S660" s="136"/>
    </row>
    <row r="661" spans="1:19" ht="12.75">
      <c r="A661" s="14"/>
      <c r="B661" s="32"/>
      <c r="C661" s="37">
        <v>311.15</v>
      </c>
      <c r="D661" s="34">
        <v>7.07</v>
      </c>
      <c r="E661" s="34">
        <v>0.25</v>
      </c>
      <c r="F661" s="83">
        <v>3.41E-05</v>
      </c>
      <c r="G661" s="84">
        <v>0</v>
      </c>
      <c r="H661" s="84">
        <v>0.196755682219295</v>
      </c>
      <c r="I661" s="54">
        <v>0</v>
      </c>
      <c r="J661" s="54">
        <v>0</v>
      </c>
      <c r="K661" s="34"/>
      <c r="L661" s="34"/>
      <c r="M661" s="34"/>
      <c r="N661" s="34"/>
      <c r="P661" s="34"/>
      <c r="R661" s="46"/>
      <c r="S661" s="136"/>
    </row>
    <row r="662" spans="1:19" ht="12.75">
      <c r="A662" s="14"/>
      <c r="B662" s="32"/>
      <c r="C662" s="37">
        <v>311.15</v>
      </c>
      <c r="D662" s="34">
        <v>7.08</v>
      </c>
      <c r="E662" s="34">
        <v>0.25</v>
      </c>
      <c r="F662" s="83">
        <v>3.59E-05</v>
      </c>
      <c r="G662" s="84">
        <v>0</v>
      </c>
      <c r="H662" s="84">
        <v>0.196602731331904</v>
      </c>
      <c r="I662" s="54">
        <v>0</v>
      </c>
      <c r="J662" s="54">
        <v>0</v>
      </c>
      <c r="K662" s="34"/>
      <c r="L662" s="34"/>
      <c r="M662" s="34"/>
      <c r="N662" s="34"/>
      <c r="O662" s="36"/>
      <c r="P662" s="34"/>
      <c r="R662" s="46"/>
      <c r="S662" s="136"/>
    </row>
    <row r="663" spans="1:19" ht="12.75">
      <c r="A663" s="14"/>
      <c r="B663" s="32"/>
      <c r="C663" s="37">
        <v>311.15</v>
      </c>
      <c r="D663" s="34">
        <v>7.14</v>
      </c>
      <c r="E663" s="34">
        <v>0.25</v>
      </c>
      <c r="F663" s="83">
        <v>3.96E-05</v>
      </c>
      <c r="G663" s="84">
        <v>0</v>
      </c>
      <c r="H663" s="84">
        <v>0.194659827948012</v>
      </c>
      <c r="I663" s="54">
        <v>0</v>
      </c>
      <c r="J663" s="54">
        <v>0</v>
      </c>
      <c r="K663" s="34"/>
      <c r="L663" s="34"/>
      <c r="M663" s="34" t="s">
        <v>57</v>
      </c>
      <c r="N663" s="34"/>
      <c r="O663" s="36"/>
      <c r="P663" s="34"/>
      <c r="R663" s="46"/>
      <c r="S663" s="136"/>
    </row>
    <row r="664" spans="1:19" ht="12.75">
      <c r="A664" s="14"/>
      <c r="B664" s="32"/>
      <c r="C664" s="37">
        <v>311.15</v>
      </c>
      <c r="D664" s="34">
        <v>7.17</v>
      </c>
      <c r="E664" s="34">
        <v>0.25</v>
      </c>
      <c r="F664" s="83">
        <v>1.79E-05</v>
      </c>
      <c r="G664" s="84">
        <v>0</v>
      </c>
      <c r="H664" s="84">
        <v>0.194079779716524</v>
      </c>
      <c r="I664" s="54">
        <v>0</v>
      </c>
      <c r="J664" s="54">
        <v>0</v>
      </c>
      <c r="K664" s="34"/>
      <c r="L664" s="34"/>
      <c r="M664" s="46"/>
      <c r="N664" s="34"/>
      <c r="O664" s="36"/>
      <c r="P664" s="34"/>
      <c r="R664" s="46"/>
      <c r="S664" s="136"/>
    </row>
    <row r="665" spans="1:19" ht="12.75">
      <c r="A665" s="14"/>
      <c r="B665" s="32"/>
      <c r="C665" s="37">
        <v>311.15</v>
      </c>
      <c r="D665" s="34">
        <v>7.11</v>
      </c>
      <c r="E665" s="34">
        <v>0.25</v>
      </c>
      <c r="F665" s="83">
        <v>8.98E-06</v>
      </c>
      <c r="G665" s="84">
        <v>0</v>
      </c>
      <c r="H665" s="84">
        <v>0.195495786723542</v>
      </c>
      <c r="I665" s="54">
        <v>0</v>
      </c>
      <c r="J665" s="54">
        <v>0</v>
      </c>
      <c r="K665" s="34"/>
      <c r="L665" s="34"/>
      <c r="M665" s="34"/>
      <c r="N665" s="34"/>
      <c r="O665" s="36"/>
      <c r="P665" s="34"/>
      <c r="R665" s="46"/>
      <c r="S665" s="136"/>
    </row>
    <row r="666" spans="1:19" ht="12.75">
      <c r="A666" s="14"/>
      <c r="B666" s="32"/>
      <c r="C666" s="37">
        <v>311.15</v>
      </c>
      <c r="D666" s="34">
        <v>7.13</v>
      </c>
      <c r="E666" s="34">
        <v>0.25</v>
      </c>
      <c r="F666" s="83">
        <v>1.78E-05</v>
      </c>
      <c r="G666" s="84">
        <v>0</v>
      </c>
      <c r="H666" s="84">
        <v>0.195006552264756</v>
      </c>
      <c r="I666" s="54">
        <v>0</v>
      </c>
      <c r="J666" s="54">
        <v>0</v>
      </c>
      <c r="K666" s="34"/>
      <c r="L666" s="34"/>
      <c r="M666" s="34"/>
      <c r="N666" s="34"/>
      <c r="O666" s="36"/>
      <c r="P666" s="34"/>
      <c r="R666" s="46"/>
      <c r="S666" s="136"/>
    </row>
    <row r="667" spans="1:19" ht="12.75">
      <c r="A667" s="14"/>
      <c r="B667" s="32"/>
      <c r="C667" s="37">
        <v>311.15</v>
      </c>
      <c r="D667" s="34">
        <v>7.07</v>
      </c>
      <c r="E667" s="34">
        <v>0.25</v>
      </c>
      <c r="F667" s="83">
        <v>3.19E-05</v>
      </c>
      <c r="G667" s="84">
        <v>0.001995824642912</v>
      </c>
      <c r="H667" s="84">
        <v>0.197531848615415</v>
      </c>
      <c r="I667" s="54">
        <v>0</v>
      </c>
      <c r="J667" s="54">
        <v>0</v>
      </c>
      <c r="K667" s="34"/>
      <c r="L667" s="34"/>
      <c r="M667" s="34"/>
      <c r="N667" s="34"/>
      <c r="O667" s="34"/>
      <c r="P667" s="34"/>
      <c r="R667" s="46"/>
      <c r="S667" s="136"/>
    </row>
    <row r="668" spans="1:19" ht="12.75">
      <c r="A668" s="14"/>
      <c r="B668" s="32"/>
      <c r="C668" s="37">
        <v>311.15</v>
      </c>
      <c r="D668" s="34">
        <v>7.06</v>
      </c>
      <c r="E668" s="34">
        <v>0.25</v>
      </c>
      <c r="F668" s="83">
        <v>3.39E-05</v>
      </c>
      <c r="G668" s="84">
        <v>0.002010246437261</v>
      </c>
      <c r="H668" s="84">
        <v>0.197885597698008</v>
      </c>
      <c r="I668" s="54">
        <v>0</v>
      </c>
      <c r="J668" s="54">
        <v>0</v>
      </c>
      <c r="K668" s="34"/>
      <c r="L668" s="34"/>
      <c r="M668" s="34"/>
      <c r="N668" s="34"/>
      <c r="O668" s="34"/>
      <c r="P668" s="34"/>
      <c r="Q668" s="83"/>
      <c r="R668" s="46"/>
      <c r="S668" s="136"/>
    </row>
    <row r="669" spans="1:19" ht="12.75">
      <c r="A669" s="14"/>
      <c r="B669" s="32"/>
      <c r="C669" s="37">
        <v>311.15</v>
      </c>
      <c r="D669" s="34">
        <v>7.09</v>
      </c>
      <c r="E669" s="34">
        <v>0.25</v>
      </c>
      <c r="F669" s="83">
        <v>3.76E-05</v>
      </c>
      <c r="G669" s="84">
        <v>0.004788989804268</v>
      </c>
      <c r="H669" s="84">
        <v>0.198797562520056</v>
      </c>
      <c r="I669" s="54">
        <v>0</v>
      </c>
      <c r="J669" s="54">
        <v>0</v>
      </c>
      <c r="K669" s="34"/>
      <c r="L669" s="34"/>
      <c r="M669" s="34"/>
      <c r="N669" s="34"/>
      <c r="O669" s="34"/>
      <c r="P669" s="34"/>
      <c r="R669" s="46"/>
      <c r="S669" s="136"/>
    </row>
    <row r="670" spans="1:19" ht="12.75">
      <c r="A670" s="14"/>
      <c r="B670" s="32"/>
      <c r="C670" s="37">
        <v>311.15</v>
      </c>
      <c r="D670" s="34">
        <v>7.11</v>
      </c>
      <c r="E670" s="34">
        <v>0.25</v>
      </c>
      <c r="F670" s="83">
        <v>3.94E-05</v>
      </c>
      <c r="G670" s="84">
        <v>0.004851569438465</v>
      </c>
      <c r="H670" s="84">
        <v>0.198385555313416</v>
      </c>
      <c r="I670" s="54">
        <v>0</v>
      </c>
      <c r="J670" s="54">
        <v>0</v>
      </c>
      <c r="K670" s="34"/>
      <c r="L670" s="34"/>
      <c r="M670" s="34"/>
      <c r="N670" s="34"/>
      <c r="O670" s="34"/>
      <c r="P670" s="34"/>
      <c r="R670" s="46"/>
      <c r="S670" s="136"/>
    </row>
    <row r="671" spans="1:19" ht="12.75">
      <c r="A671" s="14"/>
      <c r="B671" s="10"/>
      <c r="C671" s="51">
        <v>311.15</v>
      </c>
      <c r="D671" s="7">
        <v>7.09</v>
      </c>
      <c r="E671" s="7">
        <v>0.25</v>
      </c>
      <c r="F671" s="86">
        <v>3.29E-05</v>
      </c>
      <c r="G671" s="84">
        <v>0.007064117520584</v>
      </c>
      <c r="H671" s="84">
        <v>0.199449129462276</v>
      </c>
      <c r="I671" s="54">
        <v>0</v>
      </c>
      <c r="J671" s="54">
        <v>0</v>
      </c>
      <c r="K671" s="7"/>
      <c r="L671" s="7"/>
      <c r="M671" s="7"/>
      <c r="N671" s="7"/>
      <c r="O671" s="7"/>
      <c r="P671" s="7"/>
      <c r="Q671" s="31"/>
      <c r="R671" s="46"/>
      <c r="S671" s="136"/>
    </row>
    <row r="672" spans="1:19" ht="12.75">
      <c r="A672" s="14"/>
      <c r="B672" s="18"/>
      <c r="C672" s="58">
        <v>311.15</v>
      </c>
      <c r="D672" s="20">
        <v>7.05</v>
      </c>
      <c r="E672" s="20">
        <v>0.25</v>
      </c>
      <c r="F672" s="86">
        <v>3.45E-05</v>
      </c>
      <c r="G672" s="84">
        <v>0.006998664166838</v>
      </c>
      <c r="H672" s="84">
        <v>0.200473526278076</v>
      </c>
      <c r="I672" s="54">
        <v>0</v>
      </c>
      <c r="J672" s="54">
        <v>0</v>
      </c>
      <c r="K672" s="20"/>
      <c r="L672" s="20"/>
      <c r="M672" s="20"/>
      <c r="N672" s="20"/>
      <c r="O672" s="20"/>
      <c r="P672" s="20"/>
      <c r="Q672" s="31"/>
      <c r="R672" s="46"/>
      <c r="S672" s="136"/>
    </row>
    <row r="673" spans="1:19" ht="13.5" thickBot="1">
      <c r="A673" s="39"/>
      <c r="B673" s="170">
        <v>3</v>
      </c>
      <c r="C673" s="171">
        <v>298.15</v>
      </c>
      <c r="D673" s="131">
        <v>9.3</v>
      </c>
      <c r="E673" s="172">
        <v>0.033045</v>
      </c>
      <c r="F673" s="173">
        <v>0.00117</v>
      </c>
      <c r="G673" s="172">
        <v>0</v>
      </c>
      <c r="H673" s="172">
        <v>0</v>
      </c>
      <c r="I673" s="172">
        <v>0</v>
      </c>
      <c r="J673" s="172">
        <v>0</v>
      </c>
      <c r="K673" s="174" t="s">
        <v>58</v>
      </c>
      <c r="L673" s="131" t="s">
        <v>21</v>
      </c>
      <c r="M673" s="131" t="s">
        <v>20</v>
      </c>
      <c r="N673" s="131" t="s">
        <v>164</v>
      </c>
      <c r="O673" s="175" t="s">
        <v>267</v>
      </c>
      <c r="P673" s="216" t="s">
        <v>505</v>
      </c>
      <c r="Q673" s="56"/>
      <c r="R673" s="46"/>
      <c r="S673" s="136"/>
    </row>
    <row r="674" spans="1:20" ht="13.5" thickTop="1">
      <c r="A674" s="9"/>
      <c r="B674" s="10"/>
      <c r="C674" s="51"/>
      <c r="D674" s="7"/>
      <c r="E674" s="137"/>
      <c r="F674" s="49"/>
      <c r="G674" s="137"/>
      <c r="H674" s="137"/>
      <c r="I674" s="137"/>
      <c r="J674" s="137"/>
      <c r="K674" s="176"/>
      <c r="L674" s="7"/>
      <c r="M674" s="7"/>
      <c r="N674" s="7"/>
      <c r="O674" s="8"/>
      <c r="P674" s="17"/>
      <c r="Q674" s="31"/>
      <c r="R674" s="162"/>
      <c r="S674" s="46"/>
      <c r="T674" s="136"/>
    </row>
    <row r="675" ht="12.75"/>
    <row r="676" spans="1:18" s="88" customFormat="1" ht="12.75">
      <c r="A676" s="179">
        <v>18</v>
      </c>
      <c r="Q676" s="63"/>
      <c r="R676" s="63"/>
    </row>
    <row r="677" spans="1:19" ht="12.75">
      <c r="A677" s="1" t="s">
        <v>59</v>
      </c>
      <c r="B677" s="2"/>
      <c r="C677" s="3"/>
      <c r="D677" s="4"/>
      <c r="E677" s="4"/>
      <c r="F677" s="7"/>
      <c r="G677" s="7"/>
      <c r="H677" s="7"/>
      <c r="I677" s="7"/>
      <c r="J677" s="7"/>
      <c r="K677" s="7"/>
      <c r="L677" s="7"/>
      <c r="M677" s="7"/>
      <c r="N677" s="7"/>
      <c r="O677" s="7"/>
      <c r="P677" s="7"/>
      <c r="Q677" s="31"/>
      <c r="R677" s="32"/>
      <c r="S677" s="32"/>
    </row>
    <row r="678" spans="1:19" s="13" customFormat="1" ht="12.75">
      <c r="A678" s="9"/>
      <c r="B678" s="10" t="s">
        <v>6</v>
      </c>
      <c r="C678" s="11" t="s">
        <v>7</v>
      </c>
      <c r="D678" s="10" t="s">
        <v>8</v>
      </c>
      <c r="E678" s="10" t="s">
        <v>377</v>
      </c>
      <c r="F678" s="10" t="s">
        <v>376</v>
      </c>
      <c r="G678" s="10" t="s">
        <v>9</v>
      </c>
      <c r="H678" s="10" t="s">
        <v>10</v>
      </c>
      <c r="I678" s="10" t="s">
        <v>11</v>
      </c>
      <c r="J678" s="10" t="s">
        <v>12</v>
      </c>
      <c r="K678" s="10" t="s">
        <v>13</v>
      </c>
      <c r="L678" s="10" t="s">
        <v>17</v>
      </c>
      <c r="M678" s="10" t="s">
        <v>14</v>
      </c>
      <c r="N678" s="10" t="s">
        <v>18</v>
      </c>
      <c r="O678" s="53" t="s">
        <v>16</v>
      </c>
      <c r="P678" s="53" t="s">
        <v>15</v>
      </c>
      <c r="Q678" s="53" t="s">
        <v>44</v>
      </c>
      <c r="R678" s="32"/>
      <c r="S678" s="96"/>
    </row>
    <row r="679" spans="1:17" ht="12.75">
      <c r="A679" s="14"/>
      <c r="B679" s="32">
        <v>1</v>
      </c>
      <c r="C679" s="37">
        <v>311.15</v>
      </c>
      <c r="D679" s="34">
        <v>7</v>
      </c>
      <c r="E679" s="34">
        <v>0.25</v>
      </c>
      <c r="F679" s="34">
        <v>0.84</v>
      </c>
      <c r="G679" s="57">
        <v>0.000428025179817</v>
      </c>
      <c r="H679" s="57">
        <v>0.207947132371892</v>
      </c>
      <c r="I679" s="34">
        <v>0</v>
      </c>
      <c r="J679" s="34">
        <v>0</v>
      </c>
      <c r="K679" s="89" t="s">
        <v>282</v>
      </c>
      <c r="L679" s="34" t="s">
        <v>127</v>
      </c>
      <c r="M679" s="34" t="s">
        <v>20</v>
      </c>
      <c r="N679" s="34" t="s">
        <v>60</v>
      </c>
      <c r="O679" s="36" t="s">
        <v>468</v>
      </c>
      <c r="P679" s="215" t="s">
        <v>235</v>
      </c>
      <c r="Q679" s="63">
        <v>23</v>
      </c>
    </row>
    <row r="680" spans="1:17" ht="12.75">
      <c r="A680" s="9"/>
      <c r="B680" s="10"/>
      <c r="C680" s="37">
        <v>311.15</v>
      </c>
      <c r="D680" s="34">
        <v>7</v>
      </c>
      <c r="E680" s="34">
        <v>0.25</v>
      </c>
      <c r="F680" s="7">
        <v>1.89</v>
      </c>
      <c r="G680" s="57">
        <v>0.000430592486248</v>
      </c>
      <c r="H680" s="57">
        <v>0.207943710380608</v>
      </c>
      <c r="I680" s="34">
        <v>0</v>
      </c>
      <c r="J680" s="34">
        <v>0</v>
      </c>
      <c r="K680" s="90" t="s">
        <v>61</v>
      </c>
      <c r="L680" s="7" t="s">
        <v>21</v>
      </c>
      <c r="M680" s="7"/>
      <c r="N680" s="7" t="s">
        <v>63</v>
      </c>
      <c r="O680" s="26" t="s">
        <v>62</v>
      </c>
      <c r="P680" s="7"/>
      <c r="Q680" s="31"/>
    </row>
    <row r="681" spans="3:18" s="26" customFormat="1" ht="12.75">
      <c r="C681" s="37">
        <v>311.15</v>
      </c>
      <c r="D681" s="34">
        <v>7</v>
      </c>
      <c r="E681" s="34">
        <v>0.25</v>
      </c>
      <c r="F681" s="7">
        <v>0.7</v>
      </c>
      <c r="G681" s="57">
        <v>0.000431533783634</v>
      </c>
      <c r="H681" s="57">
        <v>0.207942854552025</v>
      </c>
      <c r="I681" s="34">
        <v>0</v>
      </c>
      <c r="J681" s="34">
        <v>0</v>
      </c>
      <c r="O681" s="8" t="s">
        <v>64</v>
      </c>
      <c r="Q681" s="31"/>
      <c r="R681" s="7"/>
    </row>
    <row r="682" spans="3:15" ht="12.75">
      <c r="C682" s="37">
        <v>311.15</v>
      </c>
      <c r="D682" s="34">
        <v>7</v>
      </c>
      <c r="E682" s="34">
        <v>0.25</v>
      </c>
      <c r="F682" s="31">
        <v>1.04</v>
      </c>
      <c r="G682" s="57">
        <v>0.00441870441271</v>
      </c>
      <c r="H682" s="57">
        <v>0.208543046572561</v>
      </c>
      <c r="I682" s="34">
        <v>0</v>
      </c>
      <c r="J682" s="34">
        <v>0</v>
      </c>
      <c r="K682" s="7" t="s">
        <v>122</v>
      </c>
      <c r="O682" t="s">
        <v>65</v>
      </c>
    </row>
    <row r="683" spans="3:15" ht="12.75">
      <c r="C683" s="37">
        <v>311.15</v>
      </c>
      <c r="D683" s="34">
        <v>7</v>
      </c>
      <c r="E683" s="34">
        <v>0.25</v>
      </c>
      <c r="F683" s="31">
        <v>1.06</v>
      </c>
      <c r="G683" s="57">
        <v>0.004405526430619</v>
      </c>
      <c r="H683" s="57">
        <v>0.2085376221763</v>
      </c>
      <c r="I683" s="34">
        <v>0</v>
      </c>
      <c r="J683" s="34">
        <v>0</v>
      </c>
      <c r="O683" t="s">
        <v>182</v>
      </c>
    </row>
    <row r="684" spans="3:10" ht="12.75">
      <c r="C684" s="37">
        <v>311.15</v>
      </c>
      <c r="D684" s="34">
        <v>7</v>
      </c>
      <c r="E684" s="34">
        <v>0.25</v>
      </c>
      <c r="F684" s="31">
        <v>0.9</v>
      </c>
      <c r="G684" s="57">
        <v>0.004413961944812</v>
      </c>
      <c r="H684" s="57">
        <v>0.20853970600798</v>
      </c>
      <c r="I684" s="34">
        <v>0</v>
      </c>
      <c r="J684" s="34">
        <v>0</v>
      </c>
    </row>
    <row r="685" spans="3:10" ht="12.75">
      <c r="C685" s="37">
        <v>311.15</v>
      </c>
      <c r="D685" s="34">
        <v>7</v>
      </c>
      <c r="E685" s="34">
        <v>0.25</v>
      </c>
      <c r="F685" s="31">
        <v>0.62</v>
      </c>
      <c r="G685" s="57">
        <v>0.008869951927302</v>
      </c>
      <c r="H685" s="57">
        <v>0.209032183116606</v>
      </c>
      <c r="I685" s="34">
        <v>0</v>
      </c>
      <c r="J685" s="34">
        <v>0</v>
      </c>
    </row>
    <row r="686" spans="3:10" ht="12.75">
      <c r="C686" s="37">
        <v>311.15</v>
      </c>
      <c r="D686" s="34">
        <v>7</v>
      </c>
      <c r="E686" s="34">
        <v>0.25</v>
      </c>
      <c r="F686" s="31">
        <v>1.45</v>
      </c>
      <c r="G686" s="57">
        <v>0.008919523414059</v>
      </c>
      <c r="H686" s="57">
        <v>0.20903409570291</v>
      </c>
      <c r="I686" s="34">
        <v>0</v>
      </c>
      <c r="J686" s="34">
        <v>0</v>
      </c>
    </row>
    <row r="687" spans="3:10" ht="12.75">
      <c r="C687" s="37">
        <v>311.15</v>
      </c>
      <c r="D687" s="34">
        <v>7</v>
      </c>
      <c r="E687" s="34">
        <v>0.25</v>
      </c>
      <c r="F687" s="31">
        <v>0.74</v>
      </c>
      <c r="G687" s="57">
        <v>0.008883073733761</v>
      </c>
      <c r="H687" s="57">
        <v>0.209031854873916</v>
      </c>
      <c r="I687" s="34">
        <v>0</v>
      </c>
      <c r="J687" s="34">
        <v>0</v>
      </c>
    </row>
    <row r="688" spans="3:10" ht="12.75">
      <c r="C688" s="37">
        <v>311.15</v>
      </c>
      <c r="D688" s="34">
        <v>7</v>
      </c>
      <c r="E688" s="34">
        <v>0.25</v>
      </c>
      <c r="F688" s="31">
        <v>1.46</v>
      </c>
      <c r="G688" s="57">
        <v>0.013543945748451</v>
      </c>
      <c r="H688" s="57">
        <v>0.209456016723782</v>
      </c>
      <c r="I688" s="34">
        <v>0</v>
      </c>
      <c r="J688" s="34">
        <v>0</v>
      </c>
    </row>
    <row r="689" spans="3:10" ht="12.75">
      <c r="C689" s="58">
        <v>311.15</v>
      </c>
      <c r="D689" s="20">
        <v>7</v>
      </c>
      <c r="E689" s="20">
        <v>0.25</v>
      </c>
      <c r="F689" s="91">
        <v>1.3</v>
      </c>
      <c r="G689" s="73">
        <v>0.013544135745505</v>
      </c>
      <c r="H689" s="73">
        <v>0.209455067770722</v>
      </c>
      <c r="I689" s="20">
        <v>0</v>
      </c>
      <c r="J689" s="20">
        <v>0</v>
      </c>
    </row>
    <row r="690" spans="3:10" ht="12.75">
      <c r="C690" s="37">
        <v>311.15</v>
      </c>
      <c r="D690" s="34">
        <v>7</v>
      </c>
      <c r="E690" s="34">
        <v>0.25</v>
      </c>
      <c r="F690" s="31">
        <v>0.92</v>
      </c>
      <c r="G690" s="57">
        <v>0.000432048566595</v>
      </c>
      <c r="H690" s="57">
        <v>0.207939228226833</v>
      </c>
      <c r="I690" s="34">
        <v>0</v>
      </c>
      <c r="J690" s="34">
        <v>0</v>
      </c>
    </row>
    <row r="691" spans="3:10" ht="12.75">
      <c r="C691" s="37">
        <v>311.15</v>
      </c>
      <c r="D691" s="34">
        <v>7</v>
      </c>
      <c r="E691" s="34">
        <v>0.25</v>
      </c>
      <c r="F691" s="31">
        <v>1.56</v>
      </c>
      <c r="G691" s="57">
        <v>0.000434477021427</v>
      </c>
      <c r="H691" s="57">
        <v>0.207934312840316</v>
      </c>
      <c r="I691" s="34">
        <v>0</v>
      </c>
      <c r="J691" s="34">
        <v>0</v>
      </c>
    </row>
    <row r="692" spans="3:10" ht="12.75">
      <c r="C692" s="37">
        <v>311.15</v>
      </c>
      <c r="D692" s="34">
        <v>7</v>
      </c>
      <c r="E692" s="34">
        <v>0.25</v>
      </c>
      <c r="F692" s="31">
        <v>1.18</v>
      </c>
      <c r="G692" s="57">
        <v>0.000431956629002</v>
      </c>
      <c r="H692" s="57">
        <v>0.207927955330889</v>
      </c>
      <c r="I692" s="34">
        <v>0</v>
      </c>
      <c r="J692" s="34">
        <v>0</v>
      </c>
    </row>
    <row r="693" spans="3:10" ht="12.75">
      <c r="C693" s="37">
        <v>311.15</v>
      </c>
      <c r="D693" s="34">
        <v>7</v>
      </c>
      <c r="E693" s="34">
        <v>0.25</v>
      </c>
      <c r="F693" s="31">
        <v>0.84</v>
      </c>
      <c r="G693" s="57">
        <v>0.004402697876816</v>
      </c>
      <c r="H693" s="57">
        <v>0.208537240630707</v>
      </c>
      <c r="I693" s="34">
        <v>0</v>
      </c>
      <c r="J693" s="34">
        <v>0</v>
      </c>
    </row>
    <row r="694" spans="3:10" ht="12.75">
      <c r="C694" s="37">
        <v>311.15</v>
      </c>
      <c r="D694" s="34">
        <v>7</v>
      </c>
      <c r="E694" s="34">
        <v>0.25</v>
      </c>
      <c r="F694" s="31">
        <v>0.78</v>
      </c>
      <c r="G694" s="57">
        <v>0.004389828820971</v>
      </c>
      <c r="H694" s="57">
        <v>0.208532854076172</v>
      </c>
      <c r="I694" s="34">
        <v>0</v>
      </c>
      <c r="J694" s="34">
        <v>0</v>
      </c>
    </row>
    <row r="695" spans="3:10" ht="12.75">
      <c r="C695" s="37">
        <v>311.15</v>
      </c>
      <c r="D695" s="34">
        <v>7</v>
      </c>
      <c r="E695" s="34">
        <v>0.25</v>
      </c>
      <c r="F695" s="31">
        <v>1.14</v>
      </c>
      <c r="G695" s="57">
        <v>0.004388567022623</v>
      </c>
      <c r="H695" s="57">
        <v>0.20852866984976</v>
      </c>
      <c r="I695" s="34">
        <v>0</v>
      </c>
      <c r="J695" s="34">
        <v>0</v>
      </c>
    </row>
    <row r="696" spans="3:10" ht="12.75">
      <c r="C696" s="37">
        <v>311.15</v>
      </c>
      <c r="D696" s="34">
        <v>7</v>
      </c>
      <c r="E696" s="34">
        <v>0.25</v>
      </c>
      <c r="F696" s="31">
        <v>1.05</v>
      </c>
      <c r="G696" s="57">
        <v>0.008865878988312</v>
      </c>
      <c r="H696" s="57">
        <v>0.209029562814918</v>
      </c>
      <c r="I696" s="34">
        <v>0</v>
      </c>
      <c r="J696" s="34">
        <v>0</v>
      </c>
    </row>
    <row r="697" spans="3:10" ht="12.75">
      <c r="C697" s="37">
        <v>311.15</v>
      </c>
      <c r="D697" s="34">
        <v>7</v>
      </c>
      <c r="E697" s="34">
        <v>0.25</v>
      </c>
      <c r="F697" s="31">
        <v>0.64</v>
      </c>
      <c r="G697" s="57">
        <v>0.008857450789067</v>
      </c>
      <c r="H697" s="57">
        <v>0.209027071208472</v>
      </c>
      <c r="I697" s="34">
        <v>0</v>
      </c>
      <c r="J697" s="34">
        <v>0</v>
      </c>
    </row>
    <row r="698" spans="3:10" ht="12.75">
      <c r="C698" s="37">
        <v>311.15</v>
      </c>
      <c r="D698" s="34">
        <v>7</v>
      </c>
      <c r="E698" s="34">
        <v>0.25</v>
      </c>
      <c r="F698" s="31">
        <v>0.69</v>
      </c>
      <c r="G698" s="57">
        <v>0.008865665709671</v>
      </c>
      <c r="H698" s="57">
        <v>0.209028099265582</v>
      </c>
      <c r="I698" s="34">
        <v>0</v>
      </c>
      <c r="J698" s="34">
        <v>0</v>
      </c>
    </row>
    <row r="699" spans="3:10" ht="12.75">
      <c r="C699" s="37">
        <v>311.15</v>
      </c>
      <c r="D699" s="34">
        <v>7</v>
      </c>
      <c r="E699" s="34">
        <v>0.25</v>
      </c>
      <c r="F699" s="31">
        <v>1.08</v>
      </c>
      <c r="G699" s="57">
        <v>0.01349057337318</v>
      </c>
      <c r="H699" s="57">
        <v>0.209450284111599</v>
      </c>
      <c r="I699" s="34">
        <v>0</v>
      </c>
      <c r="J699" s="34">
        <v>0</v>
      </c>
    </row>
    <row r="700" spans="3:10" ht="12.75">
      <c r="C700" s="37">
        <v>311.15</v>
      </c>
      <c r="D700" s="34">
        <v>7</v>
      </c>
      <c r="E700" s="34">
        <v>0.25</v>
      </c>
      <c r="F700" s="31">
        <v>1.12</v>
      </c>
      <c r="G700" s="57">
        <v>0.013521819026562</v>
      </c>
      <c r="H700" s="57">
        <v>0.209451686082676</v>
      </c>
      <c r="I700" s="34">
        <v>0</v>
      </c>
      <c r="J700" s="34">
        <v>0</v>
      </c>
    </row>
    <row r="701" spans="1:18" ht="13.5" thickBot="1">
      <c r="A701" s="92"/>
      <c r="B701" s="92"/>
      <c r="C701" s="41">
        <v>311.15</v>
      </c>
      <c r="D701" s="42">
        <v>7</v>
      </c>
      <c r="E701" s="42">
        <v>0.25</v>
      </c>
      <c r="F701" s="56">
        <v>1.4</v>
      </c>
      <c r="G701" s="77">
        <v>0.013528264014892</v>
      </c>
      <c r="H701" s="77">
        <v>0.209451735385036</v>
      </c>
      <c r="I701" s="42">
        <v>0</v>
      </c>
      <c r="J701" s="42">
        <v>0</v>
      </c>
      <c r="K701" s="92"/>
      <c r="L701" s="92"/>
      <c r="M701" s="92"/>
      <c r="N701" s="92"/>
      <c r="O701" s="92"/>
      <c r="P701" s="92"/>
      <c r="Q701" s="56"/>
      <c r="R701" s="96"/>
    </row>
    <row r="702" spans="1:19" ht="13.5" thickTop="1">
      <c r="A702" s="26"/>
      <c r="B702" s="26"/>
      <c r="C702" s="51"/>
      <c r="D702" s="7"/>
      <c r="E702" s="7"/>
      <c r="F702" s="31"/>
      <c r="G702" s="76"/>
      <c r="H702" s="76"/>
      <c r="I702" s="7"/>
      <c r="J702" s="7"/>
      <c r="K702" s="26"/>
      <c r="L702" s="26"/>
      <c r="M702" s="26"/>
      <c r="N702" s="26"/>
      <c r="O702" s="26"/>
      <c r="P702" s="26"/>
      <c r="Q702" s="31"/>
      <c r="R702" s="96"/>
      <c r="S702" s="96"/>
    </row>
    <row r="703" ht="12.75"/>
    <row r="704" ht="12.75">
      <c r="A704" s="179">
        <v>19</v>
      </c>
    </row>
    <row r="705" spans="1:13" ht="12.75">
      <c r="A705" s="47" t="s">
        <v>311</v>
      </c>
      <c r="B705" s="10"/>
      <c r="C705" s="51"/>
      <c r="D705" s="7"/>
      <c r="E705" s="7"/>
      <c r="F705" s="7"/>
      <c r="G705" s="7"/>
      <c r="H705" s="7"/>
      <c r="I705" s="7"/>
      <c r="J705" s="7"/>
      <c r="K705" s="7"/>
      <c r="M705" s="7"/>
    </row>
    <row r="706" spans="1:19" s="13" customFormat="1" ht="12.75">
      <c r="A706" s="9"/>
      <c r="B706" s="10" t="s">
        <v>6</v>
      </c>
      <c r="C706" s="11" t="s">
        <v>7</v>
      </c>
      <c r="D706" s="10" t="s">
        <v>8</v>
      </c>
      <c r="E706" s="10" t="s">
        <v>377</v>
      </c>
      <c r="F706" s="10" t="s">
        <v>376</v>
      </c>
      <c r="G706" s="10" t="s">
        <v>9</v>
      </c>
      <c r="H706" s="10" t="s">
        <v>10</v>
      </c>
      <c r="I706" s="10" t="s">
        <v>11</v>
      </c>
      <c r="J706" s="10" t="s">
        <v>12</v>
      </c>
      <c r="K706" s="10" t="s">
        <v>13</v>
      </c>
      <c r="L706" s="10" t="s">
        <v>17</v>
      </c>
      <c r="M706" s="10" t="s">
        <v>14</v>
      </c>
      <c r="N706" s="10" t="s">
        <v>18</v>
      </c>
      <c r="O706" s="53" t="s">
        <v>16</v>
      </c>
      <c r="P706" s="53" t="s">
        <v>15</v>
      </c>
      <c r="Q706" s="53" t="s">
        <v>44</v>
      </c>
      <c r="R706" s="32"/>
      <c r="S706" s="32"/>
    </row>
    <row r="707" spans="1:19" s="13" customFormat="1" ht="12.75">
      <c r="A707" s="9"/>
      <c r="B707" s="10">
        <v>1</v>
      </c>
      <c r="C707" s="239">
        <v>298.15</v>
      </c>
      <c r="D707" s="155">
        <v>7.6</v>
      </c>
      <c r="E707" s="155">
        <v>0.0015</v>
      </c>
      <c r="F707" s="239">
        <v>3.0303030303030303</v>
      </c>
      <c r="G707" s="102">
        <v>0</v>
      </c>
      <c r="H707" s="102">
        <v>0</v>
      </c>
      <c r="I707" s="102">
        <v>0</v>
      </c>
      <c r="J707" s="102">
        <v>0</v>
      </c>
      <c r="K707" s="155" t="s">
        <v>490</v>
      </c>
      <c r="L707" s="7" t="s">
        <v>21</v>
      </c>
      <c r="M707" s="155" t="s">
        <v>20</v>
      </c>
      <c r="N707" s="34" t="s">
        <v>312</v>
      </c>
      <c r="O707" s="220" t="s">
        <v>494</v>
      </c>
      <c r="P707" s="231" t="s">
        <v>491</v>
      </c>
      <c r="Q707" s="53">
        <v>13</v>
      </c>
      <c r="R707" s="32"/>
      <c r="S707" s="32"/>
    </row>
    <row r="708" spans="1:19" s="13" customFormat="1" ht="12.75">
      <c r="A708" s="9"/>
      <c r="B708" s="10"/>
      <c r="C708" s="239">
        <v>298.15</v>
      </c>
      <c r="D708" s="155">
        <v>7.6</v>
      </c>
      <c r="E708" s="155">
        <v>0.0061</v>
      </c>
      <c r="F708" s="239">
        <v>2.857142857142857</v>
      </c>
      <c r="G708" s="102">
        <v>0</v>
      </c>
      <c r="H708" s="105">
        <v>0.005</v>
      </c>
      <c r="I708" s="102">
        <v>0</v>
      </c>
      <c r="J708" s="102">
        <v>0</v>
      </c>
      <c r="K708" s="155" t="s">
        <v>490</v>
      </c>
      <c r="L708" s="155"/>
      <c r="M708" s="155"/>
      <c r="N708" s="155"/>
      <c r="O708" s="220" t="s">
        <v>493</v>
      </c>
      <c r="P708" s="152"/>
      <c r="Q708" s="53"/>
      <c r="R708" s="32"/>
      <c r="S708" s="32"/>
    </row>
    <row r="709" spans="1:19" s="13" customFormat="1" ht="12.75">
      <c r="A709" s="9"/>
      <c r="B709" s="10"/>
      <c r="C709" s="239">
        <v>298.15</v>
      </c>
      <c r="D709" s="155">
        <v>7.6</v>
      </c>
      <c r="E709" s="155">
        <v>0.0115</v>
      </c>
      <c r="F709" s="239">
        <v>2.6315789473684212</v>
      </c>
      <c r="G709" s="102">
        <v>0</v>
      </c>
      <c r="H709" s="105">
        <v>0.01</v>
      </c>
      <c r="I709" s="102">
        <v>0</v>
      </c>
      <c r="J709" s="102">
        <v>0</v>
      </c>
      <c r="K709" s="155" t="s">
        <v>490</v>
      </c>
      <c r="L709" s="155"/>
      <c r="M709" s="155"/>
      <c r="N709" s="155"/>
      <c r="O709" s="220" t="s">
        <v>492</v>
      </c>
      <c r="P709" s="152"/>
      <c r="Q709" s="53"/>
      <c r="R709" s="32"/>
      <c r="S709" s="32"/>
    </row>
    <row r="710" spans="1:19" s="13" customFormat="1" ht="12.75">
      <c r="A710" s="9"/>
      <c r="B710" s="10"/>
      <c r="C710" s="239">
        <v>298.15</v>
      </c>
      <c r="D710" s="155">
        <v>7.6</v>
      </c>
      <c r="E710" s="155">
        <v>0.0216</v>
      </c>
      <c r="F710" s="239">
        <v>2.2222222222222223</v>
      </c>
      <c r="G710" s="102">
        <v>0</v>
      </c>
      <c r="H710" s="102">
        <v>0.02</v>
      </c>
      <c r="I710" s="102">
        <v>0</v>
      </c>
      <c r="J710" s="102">
        <v>0</v>
      </c>
      <c r="K710" s="155" t="s">
        <v>490</v>
      </c>
      <c r="L710" s="155"/>
      <c r="M710" s="155"/>
      <c r="N710" s="155"/>
      <c r="O710" s="220"/>
      <c r="P710" s="152"/>
      <c r="Q710" s="53"/>
      <c r="R710" s="32"/>
      <c r="S710" s="32"/>
    </row>
    <row r="711" spans="1:19" s="13" customFormat="1" ht="12.75">
      <c r="A711" s="9"/>
      <c r="B711" s="10"/>
      <c r="C711" s="239">
        <v>298.15</v>
      </c>
      <c r="D711" s="155">
        <v>7.6</v>
      </c>
      <c r="E711" s="155">
        <v>0.0516</v>
      </c>
      <c r="F711" s="239">
        <v>2.0833333333333335</v>
      </c>
      <c r="G711" s="102">
        <v>0</v>
      </c>
      <c r="H711" s="102">
        <v>0.05</v>
      </c>
      <c r="I711" s="102">
        <v>0</v>
      </c>
      <c r="J711" s="102">
        <v>0</v>
      </c>
      <c r="K711" s="155" t="s">
        <v>490</v>
      </c>
      <c r="L711" s="155"/>
      <c r="M711" s="155"/>
      <c r="N711" s="155"/>
      <c r="O711" s="220"/>
      <c r="P711" s="152"/>
      <c r="Q711" s="53"/>
      <c r="R711" s="32"/>
      <c r="S711" s="32"/>
    </row>
    <row r="712" spans="1:19" s="13" customFormat="1" ht="12.75">
      <c r="A712" s="9"/>
      <c r="B712" s="10"/>
      <c r="C712" s="242">
        <v>298.15</v>
      </c>
      <c r="D712" s="201">
        <v>7.6</v>
      </c>
      <c r="E712" s="201">
        <v>0.1014</v>
      </c>
      <c r="F712" s="242">
        <v>1.8518518518518516</v>
      </c>
      <c r="G712" s="103">
        <v>0</v>
      </c>
      <c r="H712" s="103">
        <v>0.1</v>
      </c>
      <c r="I712" s="103">
        <v>0</v>
      </c>
      <c r="J712" s="103">
        <v>0</v>
      </c>
      <c r="K712" s="155" t="s">
        <v>490</v>
      </c>
      <c r="L712" s="155"/>
      <c r="M712" s="155"/>
      <c r="N712" s="155"/>
      <c r="O712" s="152"/>
      <c r="P712" s="152"/>
      <c r="Q712" s="53"/>
      <c r="R712" s="32"/>
      <c r="S712" s="32"/>
    </row>
    <row r="713" spans="1:19" s="13" customFormat="1" ht="12.75">
      <c r="A713" s="9"/>
      <c r="B713" s="10"/>
      <c r="C713" s="239">
        <v>298.15</v>
      </c>
      <c r="D713" s="155">
        <v>6.11</v>
      </c>
      <c r="E713" s="155">
        <v>0.01</v>
      </c>
      <c r="F713" s="239">
        <v>1.923076923076923</v>
      </c>
      <c r="G713" s="102">
        <v>0</v>
      </c>
      <c r="H713" s="320">
        <v>0.0067</v>
      </c>
      <c r="I713" s="102">
        <v>0</v>
      </c>
      <c r="J713" s="102">
        <v>0</v>
      </c>
      <c r="K713" s="241" t="s">
        <v>344</v>
      </c>
      <c r="L713" s="155"/>
      <c r="M713" s="155"/>
      <c r="N713" s="155"/>
      <c r="O713" s="152"/>
      <c r="P713" s="152"/>
      <c r="Q713" s="53"/>
      <c r="R713" s="32"/>
      <c r="S713" s="32"/>
    </row>
    <row r="714" spans="1:19" s="13" customFormat="1" ht="12.75">
      <c r="A714" s="9"/>
      <c r="B714" s="10"/>
      <c r="C714" s="239">
        <v>298.15</v>
      </c>
      <c r="D714" s="155">
        <v>6.53</v>
      </c>
      <c r="E714" s="155">
        <v>0.01</v>
      </c>
      <c r="F714" s="239">
        <v>2.272727272727273</v>
      </c>
      <c r="G714" s="102">
        <v>0</v>
      </c>
      <c r="H714" s="320">
        <v>0.0067</v>
      </c>
      <c r="I714" s="102">
        <v>0</v>
      </c>
      <c r="J714" s="102">
        <v>0</v>
      </c>
      <c r="K714" s="241" t="s">
        <v>344</v>
      </c>
      <c r="L714" s="155"/>
      <c r="M714" s="155"/>
      <c r="N714" s="155"/>
      <c r="O714" s="152"/>
      <c r="P714" s="152"/>
      <c r="Q714" s="53"/>
      <c r="R714" s="32"/>
      <c r="S714" s="32"/>
    </row>
    <row r="715" spans="1:19" s="13" customFormat="1" ht="12.75">
      <c r="A715" s="9"/>
      <c r="B715" s="10"/>
      <c r="C715" s="239">
        <v>298.15</v>
      </c>
      <c r="D715" s="155">
        <v>6.99</v>
      </c>
      <c r="E715" s="155">
        <v>0.01</v>
      </c>
      <c r="F715" s="239">
        <v>2.4390243902439024</v>
      </c>
      <c r="G715" s="102">
        <v>0</v>
      </c>
      <c r="H715" s="320">
        <v>0.0067</v>
      </c>
      <c r="I715" s="102">
        <v>0</v>
      </c>
      <c r="J715" s="102">
        <v>0</v>
      </c>
      <c r="K715" s="241" t="s">
        <v>344</v>
      </c>
      <c r="L715" s="155"/>
      <c r="M715" s="155"/>
      <c r="N715" s="155"/>
      <c r="O715" s="152"/>
      <c r="P715" s="152"/>
      <c r="Q715" s="53"/>
      <c r="R715" s="32"/>
      <c r="S715" s="32"/>
    </row>
    <row r="716" spans="1:19" s="13" customFormat="1" ht="12.75">
      <c r="A716" s="9"/>
      <c r="B716" s="18"/>
      <c r="C716" s="242">
        <v>298.15</v>
      </c>
      <c r="D716" s="201">
        <v>7.45</v>
      </c>
      <c r="E716" s="201">
        <v>0.01</v>
      </c>
      <c r="F716" s="242">
        <v>2.6315789473684212</v>
      </c>
      <c r="G716" s="103">
        <v>0</v>
      </c>
      <c r="H716" s="321">
        <v>0.0067</v>
      </c>
      <c r="I716" s="103">
        <v>0</v>
      </c>
      <c r="J716" s="103">
        <v>0</v>
      </c>
      <c r="K716" s="322" t="s">
        <v>344</v>
      </c>
      <c r="L716" s="201"/>
      <c r="M716" s="201"/>
      <c r="N716" s="201"/>
      <c r="O716" s="323"/>
      <c r="P716" s="323"/>
      <c r="Q716" s="53"/>
      <c r="R716" s="32"/>
      <c r="S716" s="32"/>
    </row>
    <row r="717" spans="1:19" ht="12.75">
      <c r="A717" s="14"/>
      <c r="B717" s="10">
        <v>2</v>
      </c>
      <c r="C717" s="37">
        <v>310.15</v>
      </c>
      <c r="D717" s="34">
        <v>6</v>
      </c>
      <c r="E717" s="38">
        <v>0.226015029687392</v>
      </c>
      <c r="F717" s="34">
        <v>1.6</v>
      </c>
      <c r="G717" s="76">
        <v>0</v>
      </c>
      <c r="H717" s="76">
        <v>0</v>
      </c>
      <c r="I717" s="38">
        <v>0.188007514843696</v>
      </c>
      <c r="J717" s="76">
        <v>0</v>
      </c>
      <c r="K717" s="34" t="s">
        <v>283</v>
      </c>
      <c r="L717" s="34" t="s">
        <v>21</v>
      </c>
      <c r="M717" s="34" t="s">
        <v>341</v>
      </c>
      <c r="N717" s="34" t="s">
        <v>312</v>
      </c>
      <c r="O717" s="36" t="s">
        <v>216</v>
      </c>
      <c r="P717" s="210" t="s">
        <v>45</v>
      </c>
      <c r="S717" s="34"/>
    </row>
    <row r="718" spans="1:19" ht="12.75">
      <c r="A718" s="14"/>
      <c r="B718" s="10"/>
      <c r="C718" s="51">
        <v>310.15</v>
      </c>
      <c r="D718" s="7">
        <v>6.5</v>
      </c>
      <c r="E718" s="17">
        <v>0.189720378822519</v>
      </c>
      <c r="F718" s="7">
        <v>1.52</v>
      </c>
      <c r="G718" s="76">
        <v>0</v>
      </c>
      <c r="H718" s="76">
        <v>0</v>
      </c>
      <c r="I718" s="38">
        <v>0.16986018941126</v>
      </c>
      <c r="J718" s="76">
        <v>0</v>
      </c>
      <c r="K718" s="7"/>
      <c r="L718" s="7"/>
      <c r="M718" s="7"/>
      <c r="N718" s="7"/>
      <c r="O718" t="s">
        <v>217</v>
      </c>
      <c r="P718" s="7"/>
      <c r="S718" s="34"/>
    </row>
    <row r="719" spans="1:19" ht="13.5" thickBot="1">
      <c r="A719" s="39"/>
      <c r="B719" s="40"/>
      <c r="C719" s="41">
        <v>310.15</v>
      </c>
      <c r="D719" s="42">
        <v>7.5</v>
      </c>
      <c r="E719" s="160">
        <v>0.0876277342577961</v>
      </c>
      <c r="F719" s="42">
        <v>1.57</v>
      </c>
      <c r="G719" s="77">
        <v>0</v>
      </c>
      <c r="H719" s="77">
        <v>0</v>
      </c>
      <c r="I719" s="160">
        <v>0.118813867128898</v>
      </c>
      <c r="J719" s="77">
        <v>0</v>
      </c>
      <c r="K719" s="42"/>
      <c r="L719" s="42"/>
      <c r="M719" s="42"/>
      <c r="N719" s="42"/>
      <c r="O719" s="92" t="s">
        <v>402</v>
      </c>
      <c r="P719" s="42"/>
      <c r="Q719" s="56"/>
      <c r="S719" s="34"/>
    </row>
    <row r="720" spans="1:19" ht="13.5" thickTop="1">
      <c r="A720" s="14"/>
      <c r="B720" s="10"/>
      <c r="C720" s="51"/>
      <c r="D720" s="7"/>
      <c r="E720" s="76"/>
      <c r="F720" s="7"/>
      <c r="G720" s="76"/>
      <c r="H720" s="76"/>
      <c r="I720" s="76"/>
      <c r="J720" s="76"/>
      <c r="K720" s="7"/>
      <c r="L720" s="7"/>
      <c r="M720" s="7"/>
      <c r="N720" s="7"/>
      <c r="O720" s="26"/>
      <c r="P720" s="7"/>
      <c r="S720" s="34"/>
    </row>
    <row r="721" ht="12.75"/>
    <row r="722" ht="12.75">
      <c r="A722" s="179">
        <v>20</v>
      </c>
    </row>
    <row r="723" spans="1:13" ht="12.75">
      <c r="A723" s="14" t="s">
        <v>301</v>
      </c>
      <c r="B723" s="10"/>
      <c r="C723" s="51"/>
      <c r="D723" s="7"/>
      <c r="E723" s="7"/>
      <c r="F723" s="49"/>
      <c r="G723" s="7"/>
      <c r="H723" s="7"/>
      <c r="I723" s="7"/>
      <c r="J723" s="7"/>
      <c r="K723" s="7"/>
      <c r="M723" s="7"/>
    </row>
    <row r="724" spans="1:19" s="13" customFormat="1" ht="12.75">
      <c r="A724" s="9"/>
      <c r="B724" s="10" t="s">
        <v>6</v>
      </c>
      <c r="C724" s="11" t="s">
        <v>7</v>
      </c>
      <c r="D724" s="10" t="s">
        <v>8</v>
      </c>
      <c r="E724" s="10" t="s">
        <v>377</v>
      </c>
      <c r="F724" s="10" t="s">
        <v>376</v>
      </c>
      <c r="G724" s="10" t="s">
        <v>9</v>
      </c>
      <c r="H724" s="10" t="s">
        <v>10</v>
      </c>
      <c r="I724" s="10" t="s">
        <v>11</v>
      </c>
      <c r="J724" s="10" t="s">
        <v>12</v>
      </c>
      <c r="K724" s="10" t="s">
        <v>13</v>
      </c>
      <c r="L724" s="10" t="s">
        <v>17</v>
      </c>
      <c r="M724" s="10" t="s">
        <v>14</v>
      </c>
      <c r="N724" s="10" t="s">
        <v>18</v>
      </c>
      <c r="O724" s="53" t="s">
        <v>16</v>
      </c>
      <c r="P724" s="53" t="s">
        <v>15</v>
      </c>
      <c r="Q724" s="53" t="s">
        <v>44</v>
      </c>
      <c r="R724" s="32"/>
      <c r="S724" s="32"/>
    </row>
    <row r="725" spans="1:18" ht="12.75">
      <c r="A725" s="14"/>
      <c r="B725" s="10">
        <v>1</v>
      </c>
      <c r="C725" s="51">
        <v>311.15</v>
      </c>
      <c r="D725" s="324">
        <v>7.2644221768689805</v>
      </c>
      <c r="E725" s="7">
        <v>0.03</v>
      </c>
      <c r="F725" s="302">
        <v>1.0041152955800463</v>
      </c>
      <c r="G725" s="57">
        <v>0</v>
      </c>
      <c r="H725" s="180">
        <v>1.99857331173645E-07</v>
      </c>
      <c r="I725" s="57">
        <v>0.0249787517990591</v>
      </c>
      <c r="J725" s="76">
        <v>0</v>
      </c>
      <c r="K725" s="8" t="s">
        <v>304</v>
      </c>
      <c r="L725" s="7" t="s">
        <v>21</v>
      </c>
      <c r="M725" s="7" t="s">
        <v>20</v>
      </c>
      <c r="N725" s="34" t="s">
        <v>305</v>
      </c>
      <c r="O725" s="36" t="s">
        <v>93</v>
      </c>
      <c r="P725" s="211" t="s">
        <v>226</v>
      </c>
      <c r="Q725" s="63">
        <v>10</v>
      </c>
      <c r="R725"/>
    </row>
    <row r="726" spans="3:18" ht="12.75">
      <c r="C726" s="51">
        <v>311.15</v>
      </c>
      <c r="D726" s="324">
        <v>7.2644221768689805</v>
      </c>
      <c r="E726" s="7">
        <v>0.03</v>
      </c>
      <c r="F726" s="303">
        <v>1.0732898956453916</v>
      </c>
      <c r="G726" s="57">
        <v>0</v>
      </c>
      <c r="H726" s="180">
        <v>1.99859869625333E-07</v>
      </c>
      <c r="I726" s="57">
        <v>0.0249791298093912</v>
      </c>
      <c r="J726" s="76">
        <v>0</v>
      </c>
      <c r="K726" s="7" t="s">
        <v>306</v>
      </c>
      <c r="O726" t="s">
        <v>239</v>
      </c>
      <c r="R726"/>
    </row>
    <row r="727" spans="3:18" ht="12.75">
      <c r="C727" s="51">
        <v>311.15</v>
      </c>
      <c r="D727" s="324">
        <v>7.2644221768689805</v>
      </c>
      <c r="E727" s="7">
        <v>0.03</v>
      </c>
      <c r="F727" s="303">
        <v>1.0381203437572948</v>
      </c>
      <c r="G727" s="57">
        <v>0</v>
      </c>
      <c r="H727" s="180">
        <v>1.99858600392034E-07</v>
      </c>
      <c r="I727" s="57">
        <v>0.0249789408028851</v>
      </c>
      <c r="J727" s="76">
        <v>0</v>
      </c>
      <c r="K727" s="7" t="s">
        <v>307</v>
      </c>
      <c r="O727" t="s">
        <v>99</v>
      </c>
      <c r="R727"/>
    </row>
    <row r="728" spans="3:18" ht="12.75">
      <c r="C728" s="51">
        <v>311.15</v>
      </c>
      <c r="D728" s="324">
        <v>7.2644221768689805</v>
      </c>
      <c r="E728" s="7">
        <v>0.03</v>
      </c>
      <c r="F728" s="303">
        <v>1.0381203437572948</v>
      </c>
      <c r="G728" s="57">
        <v>0</v>
      </c>
      <c r="H728" s="180">
        <v>1.99858600392034E-07</v>
      </c>
      <c r="I728" s="57">
        <v>0.0249789408028851</v>
      </c>
      <c r="J728" s="76">
        <v>0</v>
      </c>
      <c r="K728" s="132" t="s">
        <v>222</v>
      </c>
      <c r="O728" t="s">
        <v>100</v>
      </c>
      <c r="R728"/>
    </row>
    <row r="729" spans="3:18" ht="12.75">
      <c r="C729" s="51">
        <v>311.15</v>
      </c>
      <c r="D729" s="324">
        <v>7.289605722887229</v>
      </c>
      <c r="E729" s="7">
        <v>0.25</v>
      </c>
      <c r="F729" s="303">
        <v>0.566895602001148</v>
      </c>
      <c r="G729" s="57">
        <v>0</v>
      </c>
      <c r="H729" s="180">
        <v>1.99918118313294E-07</v>
      </c>
      <c r="I729" s="57">
        <v>0.0249878043444793</v>
      </c>
      <c r="J729" s="76">
        <v>0</v>
      </c>
      <c r="O729" t="s">
        <v>101</v>
      </c>
      <c r="R729"/>
    </row>
    <row r="730" spans="3:18" ht="12.75">
      <c r="C730" s="51">
        <v>311.15</v>
      </c>
      <c r="D730" s="324">
        <v>7.289605722887229</v>
      </c>
      <c r="E730" s="7">
        <v>0.25</v>
      </c>
      <c r="F730" s="303">
        <v>0.7329812335198228</v>
      </c>
      <c r="G730" s="57">
        <v>0</v>
      </c>
      <c r="H730" s="180">
        <v>1.99919224393224E-07</v>
      </c>
      <c r="I730" s="57">
        <v>0.0249879690739371</v>
      </c>
      <c r="J730" s="76">
        <v>0</v>
      </c>
      <c r="O730" t="s">
        <v>444</v>
      </c>
      <c r="R730"/>
    </row>
    <row r="731" spans="3:18" ht="12.75">
      <c r="C731" s="51">
        <v>311.15</v>
      </c>
      <c r="D731" s="324">
        <v>7.316339976134474</v>
      </c>
      <c r="E731" s="7">
        <v>0.25</v>
      </c>
      <c r="F731" s="303">
        <v>0.6808829308439107</v>
      </c>
      <c r="G731" s="57">
        <v>0</v>
      </c>
      <c r="H731" s="180">
        <v>1.99961923806686E-07</v>
      </c>
      <c r="I731" s="57">
        <v>0.0249943286020861</v>
      </c>
      <c r="J731" s="76">
        <v>0</v>
      </c>
      <c r="R731"/>
    </row>
    <row r="732" spans="3:18" ht="12.75">
      <c r="C732" s="51">
        <v>311.15</v>
      </c>
      <c r="D732" s="324">
        <v>7.316339976134474</v>
      </c>
      <c r="E732" s="7">
        <v>0.25</v>
      </c>
      <c r="F732" s="303">
        <v>0.6099576255476701</v>
      </c>
      <c r="G732" s="57">
        <v>0</v>
      </c>
      <c r="H732" s="180">
        <v>1.99957497246283E-07</v>
      </c>
      <c r="I732" s="57">
        <v>0.0249936692987024</v>
      </c>
      <c r="J732" s="76">
        <v>0</v>
      </c>
      <c r="R732"/>
    </row>
    <row r="733" spans="3:18" ht="12.75">
      <c r="C733" s="51">
        <v>311.15</v>
      </c>
      <c r="D733" s="324">
        <v>7.330350690577289</v>
      </c>
      <c r="E733" s="7">
        <v>0.25</v>
      </c>
      <c r="F733" s="303">
        <v>0.9080657126232301</v>
      </c>
      <c r="G733" s="57">
        <v>0</v>
      </c>
      <c r="H733" s="180">
        <v>1.99983881427626E-07</v>
      </c>
      <c r="I733" s="57">
        <v>0.0249975991097579</v>
      </c>
      <c r="J733" s="76">
        <v>0</v>
      </c>
      <c r="R733"/>
    </row>
    <row r="734" spans="1:18" ht="13.5" thickBot="1">
      <c r="A734" s="92"/>
      <c r="B734" s="92"/>
      <c r="C734" s="41">
        <v>311.15</v>
      </c>
      <c r="D734" s="301">
        <v>7.3339251509355865</v>
      </c>
      <c r="E734" s="42">
        <v>0.25</v>
      </c>
      <c r="F734" s="304">
        <v>0.8573661510138084</v>
      </c>
      <c r="G734" s="77">
        <v>0</v>
      </c>
      <c r="H734" s="181">
        <v>1.99983526970855E-07</v>
      </c>
      <c r="I734" s="77">
        <v>0.02499754631362</v>
      </c>
      <c r="J734" s="77">
        <v>0</v>
      </c>
      <c r="K734" s="92"/>
      <c r="L734" s="92"/>
      <c r="M734" s="92"/>
      <c r="N734" s="92"/>
      <c r="O734" s="92"/>
      <c r="P734" s="92"/>
      <c r="Q734" s="56"/>
      <c r="R734"/>
    </row>
    <row r="735" spans="1:17" ht="13.5" thickTop="1">
      <c r="A735" s="26"/>
      <c r="B735" s="26"/>
      <c r="C735" s="51"/>
      <c r="D735" s="7"/>
      <c r="E735" s="7"/>
      <c r="F735" s="125"/>
      <c r="G735" s="76"/>
      <c r="H735" s="76"/>
      <c r="I735" s="76"/>
      <c r="J735" s="76"/>
      <c r="K735" s="26"/>
      <c r="L735" s="26"/>
      <c r="M735" s="26"/>
      <c r="N735" s="26"/>
      <c r="O735" s="26"/>
      <c r="P735" s="26"/>
      <c r="Q735" s="31"/>
    </row>
    <row r="736" ht="12.75"/>
    <row r="737" ht="12.75">
      <c r="A737" s="179">
        <v>21</v>
      </c>
    </row>
    <row r="738" spans="1:13" ht="12.75">
      <c r="A738" s="14" t="s">
        <v>308</v>
      </c>
      <c r="B738" s="10"/>
      <c r="C738" s="51"/>
      <c r="D738" s="7"/>
      <c r="E738" s="7"/>
      <c r="F738" s="7"/>
      <c r="G738" s="7"/>
      <c r="H738" s="7"/>
      <c r="I738" s="7"/>
      <c r="J738" s="7"/>
      <c r="K738" s="7"/>
      <c r="M738" s="7"/>
    </row>
    <row r="739" spans="1:19" s="13" customFormat="1" ht="12.75">
      <c r="A739" s="9"/>
      <c r="B739" s="10" t="s">
        <v>6</v>
      </c>
      <c r="C739" s="11" t="s">
        <v>7</v>
      </c>
      <c r="D739" s="10" t="s">
        <v>8</v>
      </c>
      <c r="E739" s="10" t="s">
        <v>377</v>
      </c>
      <c r="F739" s="10" t="s">
        <v>376</v>
      </c>
      <c r="G739" s="10" t="s">
        <v>9</v>
      </c>
      <c r="H739" s="10" t="s">
        <v>10</v>
      </c>
      <c r="I739" s="10" t="s">
        <v>11</v>
      </c>
      <c r="J739" s="10" t="s">
        <v>12</v>
      </c>
      <c r="K739" s="10" t="s">
        <v>13</v>
      </c>
      <c r="L739" s="10" t="s">
        <v>17</v>
      </c>
      <c r="M739" s="10" t="s">
        <v>14</v>
      </c>
      <c r="N739" s="10" t="s">
        <v>18</v>
      </c>
      <c r="O739" s="53" t="s">
        <v>16</v>
      </c>
      <c r="P739" s="53" t="s">
        <v>15</v>
      </c>
      <c r="Q739" s="53" t="s">
        <v>44</v>
      </c>
      <c r="R739" s="32"/>
      <c r="S739" s="32"/>
    </row>
    <row r="740" spans="1:17" ht="12.75">
      <c r="A740" s="14"/>
      <c r="B740" s="10">
        <v>1</v>
      </c>
      <c r="C740" s="37">
        <v>295.15</v>
      </c>
      <c r="D740" s="34">
        <v>7.2</v>
      </c>
      <c r="E740" s="38">
        <v>0.09941329933607519</v>
      </c>
      <c r="F740" s="46">
        <v>12.5985</v>
      </c>
      <c r="G740" s="197">
        <v>8.90158370837858E-05</v>
      </c>
      <c r="H740" s="38">
        <v>0.089971291369434</v>
      </c>
      <c r="I740" s="57">
        <v>0</v>
      </c>
      <c r="J740" s="57">
        <v>0</v>
      </c>
      <c r="K740" s="89" t="s">
        <v>344</v>
      </c>
      <c r="L740" s="34" t="s">
        <v>21</v>
      </c>
      <c r="M740" s="34" t="s">
        <v>341</v>
      </c>
      <c r="N740" s="34" t="s">
        <v>164</v>
      </c>
      <c r="O740" t="s">
        <v>220</v>
      </c>
      <c r="P740" s="210" t="s">
        <v>46</v>
      </c>
      <c r="Q740" s="63">
        <v>4</v>
      </c>
    </row>
    <row r="741" spans="1:16" ht="12.75">
      <c r="A741" s="14"/>
      <c r="B741" s="32"/>
      <c r="C741" s="37">
        <v>295.15</v>
      </c>
      <c r="D741" s="34">
        <v>7.2</v>
      </c>
      <c r="E741" s="38">
        <v>0.1024013587523515</v>
      </c>
      <c r="F741" s="46">
        <v>10.545</v>
      </c>
      <c r="G741" s="197">
        <v>8.873235693602271E-05</v>
      </c>
      <c r="H741" s="38">
        <v>0.089778023571117</v>
      </c>
      <c r="I741" s="57">
        <v>0</v>
      </c>
      <c r="J741" s="57">
        <v>0</v>
      </c>
      <c r="K741" s="7" t="s">
        <v>346</v>
      </c>
      <c r="L741" s="34"/>
      <c r="M741" s="34"/>
      <c r="N741" s="34"/>
      <c r="O741" t="s">
        <v>218</v>
      </c>
      <c r="P741" s="34"/>
    </row>
    <row r="742" spans="1:16" ht="12.75">
      <c r="A742" s="14"/>
      <c r="B742" s="32"/>
      <c r="C742" s="37">
        <v>295.15</v>
      </c>
      <c r="D742" s="34">
        <v>7.2</v>
      </c>
      <c r="E742" s="38">
        <v>0.10532107826546103</v>
      </c>
      <c r="F742" s="46">
        <v>10.8225</v>
      </c>
      <c r="G742" s="197">
        <v>8.845442986821281E-05</v>
      </c>
      <c r="H742" s="38">
        <v>0.089587925341161</v>
      </c>
      <c r="I742" s="57">
        <v>0</v>
      </c>
      <c r="J742" s="57">
        <v>0</v>
      </c>
      <c r="K742" s="34" t="s">
        <v>122</v>
      </c>
      <c r="L742" s="34"/>
      <c r="M742" s="34"/>
      <c r="N742" s="34"/>
      <c r="O742" t="s">
        <v>378</v>
      </c>
      <c r="P742" s="34"/>
    </row>
    <row r="743" spans="1:16" ht="12.75">
      <c r="A743" s="14"/>
      <c r="B743" s="32"/>
      <c r="C743" s="37">
        <v>295.15</v>
      </c>
      <c r="D743" s="34">
        <v>7.2</v>
      </c>
      <c r="E743" s="38">
        <v>0.48791387434336186</v>
      </c>
      <c r="F743" s="46">
        <v>9.213000000000001</v>
      </c>
      <c r="G743" s="197">
        <v>1.04221284925542E-05</v>
      </c>
      <c r="H743" s="38">
        <v>0.069212418314552</v>
      </c>
      <c r="I743" s="57">
        <v>0</v>
      </c>
      <c r="J743" s="57">
        <v>0</v>
      </c>
      <c r="K743" s="7" t="s">
        <v>309</v>
      </c>
      <c r="L743" s="34"/>
      <c r="M743" s="34"/>
      <c r="N743" s="34"/>
      <c r="O743" t="s">
        <v>219</v>
      </c>
      <c r="P743" s="34"/>
    </row>
    <row r="744" spans="1:18" ht="13.5" thickBot="1">
      <c r="A744" s="39"/>
      <c r="B744" s="40"/>
      <c r="C744" s="41"/>
      <c r="D744" s="42"/>
      <c r="E744" s="77"/>
      <c r="F744" s="87"/>
      <c r="G744" s="77"/>
      <c r="H744" s="77"/>
      <c r="I744" s="77"/>
      <c r="J744" s="77"/>
      <c r="K744" s="42"/>
      <c r="L744" s="42"/>
      <c r="M744" s="42"/>
      <c r="N744" s="42"/>
      <c r="O744" s="92" t="s">
        <v>379</v>
      </c>
      <c r="P744" s="42"/>
      <c r="Q744" s="56"/>
      <c r="R744" s="7"/>
    </row>
    <row r="745" spans="1:18" ht="13.5" thickTop="1">
      <c r="A745" s="9"/>
      <c r="B745" s="10"/>
      <c r="C745" s="51"/>
      <c r="D745" s="7"/>
      <c r="E745" s="76"/>
      <c r="F745" s="49"/>
      <c r="G745" s="76"/>
      <c r="H745" s="76"/>
      <c r="I745" s="76"/>
      <c r="J745" s="76"/>
      <c r="K745" s="7"/>
      <c r="L745" s="7"/>
      <c r="M745" s="7"/>
      <c r="N745" s="7"/>
      <c r="O745" s="26"/>
      <c r="P745" s="7"/>
      <c r="Q745" s="31"/>
      <c r="R745" s="7"/>
    </row>
    <row r="746" spans="1:18" ht="12.75">
      <c r="A746" s="9"/>
      <c r="B746" s="10"/>
      <c r="C746" s="51"/>
      <c r="D746" s="7"/>
      <c r="E746" s="76"/>
      <c r="F746" s="49"/>
      <c r="G746" s="76"/>
      <c r="H746" s="76"/>
      <c r="I746" s="76"/>
      <c r="J746" s="76"/>
      <c r="K746" s="7"/>
      <c r="L746" s="7"/>
      <c r="M746" s="7"/>
      <c r="N746" s="7"/>
      <c r="O746" s="26"/>
      <c r="P746" s="7"/>
      <c r="Q746" s="31"/>
      <c r="R746" s="7"/>
    </row>
    <row r="747" spans="1:16" ht="12.75">
      <c r="A747" s="203">
        <v>22</v>
      </c>
      <c r="B747" s="10"/>
      <c r="C747" s="51"/>
      <c r="D747" s="7"/>
      <c r="E747" s="7"/>
      <c r="F747" s="49"/>
      <c r="G747" s="7"/>
      <c r="H747" s="7"/>
      <c r="I747" s="7"/>
      <c r="J747" s="7"/>
      <c r="K747" s="7"/>
      <c r="L747" s="7"/>
      <c r="M747" s="7"/>
      <c r="N747" s="26"/>
      <c r="O747" s="7"/>
      <c r="P747" s="7"/>
    </row>
    <row r="748" spans="1:13" ht="12.75">
      <c r="A748" s="9" t="s">
        <v>313</v>
      </c>
      <c r="B748" s="10"/>
      <c r="C748" s="51"/>
      <c r="D748" s="7"/>
      <c r="E748" s="7"/>
      <c r="F748" s="7"/>
      <c r="G748" s="7"/>
      <c r="H748" s="7"/>
      <c r="I748" s="7"/>
      <c r="J748" s="7"/>
      <c r="K748" s="7"/>
      <c r="M748" s="7"/>
    </row>
    <row r="749" spans="1:19" s="13" customFormat="1" ht="12.75">
      <c r="A749" s="9"/>
      <c r="B749" s="10" t="s">
        <v>6</v>
      </c>
      <c r="C749" s="11" t="s">
        <v>7</v>
      </c>
      <c r="D749" s="10" t="s">
        <v>8</v>
      </c>
      <c r="E749" s="10" t="s">
        <v>377</v>
      </c>
      <c r="F749" s="10" t="s">
        <v>376</v>
      </c>
      <c r="G749" s="10" t="s">
        <v>9</v>
      </c>
      <c r="H749" s="10" t="s">
        <v>10</v>
      </c>
      <c r="I749" s="10" t="s">
        <v>11</v>
      </c>
      <c r="J749" s="10" t="s">
        <v>12</v>
      </c>
      <c r="K749" s="10" t="s">
        <v>13</v>
      </c>
      <c r="L749" s="10" t="s">
        <v>17</v>
      </c>
      <c r="M749" s="10" t="s">
        <v>14</v>
      </c>
      <c r="N749" s="10" t="s">
        <v>18</v>
      </c>
      <c r="O749" s="53" t="s">
        <v>16</v>
      </c>
      <c r="P749" s="53" t="s">
        <v>15</v>
      </c>
      <c r="Q749" s="53" t="s">
        <v>44</v>
      </c>
      <c r="R749" s="32"/>
      <c r="S749" s="32"/>
    </row>
    <row r="750" spans="1:17" ht="12.75">
      <c r="A750" s="14"/>
      <c r="B750" s="10">
        <v>1</v>
      </c>
      <c r="C750" s="51">
        <v>303.15</v>
      </c>
      <c r="D750" s="7">
        <v>6.1</v>
      </c>
      <c r="E750" s="76">
        <v>0.1</v>
      </c>
      <c r="F750" s="76">
        <v>3.5879</v>
      </c>
      <c r="G750" s="76">
        <v>0.01</v>
      </c>
      <c r="H750" s="132">
        <v>0</v>
      </c>
      <c r="I750" s="132">
        <v>0.1</v>
      </c>
      <c r="J750" s="132">
        <v>0</v>
      </c>
      <c r="K750" s="8" t="s">
        <v>49</v>
      </c>
      <c r="L750" s="7" t="s">
        <v>339</v>
      </c>
      <c r="M750" s="7" t="s">
        <v>341</v>
      </c>
      <c r="N750" s="7" t="s">
        <v>2</v>
      </c>
      <c r="O750" t="s">
        <v>51</v>
      </c>
      <c r="P750" s="211" t="s">
        <v>47</v>
      </c>
      <c r="Q750" s="63">
        <v>2</v>
      </c>
    </row>
    <row r="751" spans="1:15" ht="12.75">
      <c r="A751" s="14"/>
      <c r="B751" s="10"/>
      <c r="C751" s="51">
        <v>303.15</v>
      </c>
      <c r="D751" s="7">
        <v>6.1</v>
      </c>
      <c r="E751" s="76">
        <v>0.1</v>
      </c>
      <c r="F751" s="76">
        <v>3.7894</v>
      </c>
      <c r="G751" s="76">
        <v>0.01</v>
      </c>
      <c r="H751" s="132">
        <v>0</v>
      </c>
      <c r="I751" s="132">
        <v>0.1</v>
      </c>
      <c r="J751" s="132">
        <v>0</v>
      </c>
      <c r="K751" t="s">
        <v>52</v>
      </c>
      <c r="L751" s="7" t="s">
        <v>3</v>
      </c>
      <c r="M751" s="7"/>
      <c r="N751" s="7"/>
      <c r="O751" t="s">
        <v>300</v>
      </c>
    </row>
    <row r="752" spans="1:17" ht="13.5" thickBot="1">
      <c r="A752" s="39"/>
      <c r="B752" s="40"/>
      <c r="C752" s="41"/>
      <c r="D752" s="42"/>
      <c r="E752" s="42"/>
      <c r="F752" s="42"/>
      <c r="G752" s="42"/>
      <c r="H752" s="92"/>
      <c r="I752" s="92"/>
      <c r="J752" s="92"/>
      <c r="K752" s="43" t="s">
        <v>50</v>
      </c>
      <c r="L752" s="42"/>
      <c r="M752" s="42"/>
      <c r="N752" s="42"/>
      <c r="O752" s="92" t="s">
        <v>379</v>
      </c>
      <c r="P752" s="42"/>
      <c r="Q752" s="56"/>
    </row>
    <row r="753" spans="1:16" ht="13.5" thickTop="1">
      <c r="A753" s="9"/>
      <c r="B753" s="10"/>
      <c r="C753" s="51"/>
      <c r="D753" s="7"/>
      <c r="E753" s="7"/>
      <c r="F753" s="7"/>
      <c r="G753" s="7"/>
      <c r="H753" s="26"/>
      <c r="I753" s="26"/>
      <c r="J753" s="26"/>
      <c r="K753" s="8"/>
      <c r="L753" s="7"/>
      <c r="M753" s="7"/>
      <c r="N753" s="7"/>
      <c r="O753" s="26"/>
      <c r="P753" s="7"/>
    </row>
    <row r="754" spans="1:16" ht="12.75">
      <c r="A754" s="6">
        <v>23</v>
      </c>
      <c r="B754" s="10"/>
      <c r="C754" s="51"/>
      <c r="D754" s="7"/>
      <c r="E754" s="7"/>
      <c r="F754" s="7"/>
      <c r="G754" s="7"/>
      <c r="H754" s="26"/>
      <c r="I754" s="26"/>
      <c r="J754" s="26"/>
      <c r="K754" s="8"/>
      <c r="L754" s="7"/>
      <c r="M754" s="7"/>
      <c r="N754" s="7"/>
      <c r="O754" s="26"/>
      <c r="P754" s="7"/>
    </row>
    <row r="755" spans="1:18" ht="12.75">
      <c r="A755" s="14" t="s">
        <v>221</v>
      </c>
      <c r="B755" s="10"/>
      <c r="C755" s="51"/>
      <c r="D755" s="7"/>
      <c r="E755" s="7"/>
      <c r="F755" s="7"/>
      <c r="G755" s="7"/>
      <c r="H755" s="7"/>
      <c r="I755" s="7"/>
      <c r="J755" s="7"/>
      <c r="K755" s="7"/>
      <c r="M755" s="7"/>
      <c r="R755"/>
    </row>
    <row r="756" spans="1:19" s="13" customFormat="1" ht="12.75">
      <c r="A756" s="9"/>
      <c r="B756" s="10" t="s">
        <v>6</v>
      </c>
      <c r="C756" s="11" t="s">
        <v>7</v>
      </c>
      <c r="D756" s="10" t="s">
        <v>8</v>
      </c>
      <c r="E756" s="10" t="s">
        <v>377</v>
      </c>
      <c r="F756" s="10" t="s">
        <v>376</v>
      </c>
      <c r="G756" s="10" t="s">
        <v>9</v>
      </c>
      <c r="H756" s="10" t="s">
        <v>10</v>
      </c>
      <c r="I756" s="10" t="s">
        <v>11</v>
      </c>
      <c r="J756" s="10" t="s">
        <v>12</v>
      </c>
      <c r="K756" s="10" t="s">
        <v>13</v>
      </c>
      <c r="L756" s="10" t="s">
        <v>17</v>
      </c>
      <c r="M756" s="10" t="s">
        <v>14</v>
      </c>
      <c r="N756" s="10" t="s">
        <v>18</v>
      </c>
      <c r="O756" s="53" t="s">
        <v>16</v>
      </c>
      <c r="P756" s="53" t="s">
        <v>15</v>
      </c>
      <c r="Q756" s="53" t="s">
        <v>44</v>
      </c>
      <c r="R756" s="32"/>
      <c r="S756" s="32"/>
    </row>
    <row r="757" spans="1:19" s="13" customFormat="1" ht="12.75">
      <c r="A757" s="9"/>
      <c r="B757" s="10"/>
      <c r="C757" s="34">
        <v>310.15</v>
      </c>
      <c r="D757" s="34">
        <v>6.6</v>
      </c>
      <c r="E757" s="34">
        <v>0.2</v>
      </c>
      <c r="F757" s="46">
        <v>104000</v>
      </c>
      <c r="G757" s="34">
        <v>0.0341</v>
      </c>
      <c r="H757" s="155">
        <v>0</v>
      </c>
      <c r="I757" s="155">
        <v>0</v>
      </c>
      <c r="J757" s="155">
        <v>0</v>
      </c>
      <c r="K757" s="10"/>
      <c r="L757" s="10"/>
      <c r="M757" s="10"/>
      <c r="N757" s="155" t="s">
        <v>404</v>
      </c>
      <c r="O757" s="220" t="s">
        <v>405</v>
      </c>
      <c r="P757" s="210" t="s">
        <v>48</v>
      </c>
      <c r="Q757" s="53">
        <v>5</v>
      </c>
      <c r="R757" s="32"/>
      <c r="S757" s="32"/>
    </row>
    <row r="758" spans="1:19" s="13" customFormat="1" ht="12.75">
      <c r="A758" s="9"/>
      <c r="B758" s="10"/>
      <c r="C758" s="34">
        <v>310.15</v>
      </c>
      <c r="D758" s="34">
        <v>7</v>
      </c>
      <c r="E758" s="34">
        <v>0.3</v>
      </c>
      <c r="F758" s="46">
        <v>199000</v>
      </c>
      <c r="G758" s="34">
        <v>0.0341</v>
      </c>
      <c r="H758" s="155">
        <v>0</v>
      </c>
      <c r="I758" s="155">
        <v>0</v>
      </c>
      <c r="J758" s="155">
        <v>0</v>
      </c>
      <c r="K758" s="10"/>
      <c r="L758" s="10"/>
      <c r="M758" s="10"/>
      <c r="N758" s="10"/>
      <c r="O758" s="53"/>
      <c r="P758" s="53"/>
      <c r="Q758" s="53"/>
      <c r="R758" s="32"/>
      <c r="S758" s="32"/>
    </row>
    <row r="759" spans="1:19" s="13" customFormat="1" ht="12.75">
      <c r="A759" s="9"/>
      <c r="B759" s="10"/>
      <c r="C759" s="34">
        <v>310.15</v>
      </c>
      <c r="D759" s="34">
        <v>7.1</v>
      </c>
      <c r="E759" s="34">
        <v>0.22</v>
      </c>
      <c r="F759" s="46">
        <v>149000</v>
      </c>
      <c r="G759" s="34">
        <v>0.0022</v>
      </c>
      <c r="H759" s="155">
        <v>0</v>
      </c>
      <c r="I759" s="155">
        <v>0</v>
      </c>
      <c r="J759" s="155">
        <v>0</v>
      </c>
      <c r="K759" s="10"/>
      <c r="L759" s="10"/>
      <c r="M759" s="10"/>
      <c r="N759" s="10"/>
      <c r="O759" s="53"/>
      <c r="P759" s="53"/>
      <c r="Q759" s="53"/>
      <c r="R759" s="32"/>
      <c r="S759" s="32"/>
    </row>
    <row r="760" spans="1:19" s="13" customFormat="1" ht="12.75">
      <c r="A760" s="9"/>
      <c r="B760" s="10"/>
      <c r="C760" s="7">
        <v>310.15</v>
      </c>
      <c r="D760" s="7">
        <v>7.5</v>
      </c>
      <c r="E760" s="7">
        <v>0.21</v>
      </c>
      <c r="F760" s="49">
        <v>427000</v>
      </c>
      <c r="G760" s="7">
        <v>0.0329</v>
      </c>
      <c r="H760" s="155">
        <v>0</v>
      </c>
      <c r="I760" s="155">
        <v>0</v>
      </c>
      <c r="J760" s="155">
        <v>0</v>
      </c>
      <c r="K760" s="10"/>
      <c r="L760" s="10"/>
      <c r="M760" s="10"/>
      <c r="N760" s="10"/>
      <c r="O760" s="53"/>
      <c r="P760" s="53"/>
      <c r="Q760" s="53"/>
      <c r="R760" s="32"/>
      <c r="S760" s="32"/>
    </row>
    <row r="761" spans="1:19" s="13" customFormat="1" ht="13.5" thickBot="1">
      <c r="A761" s="39"/>
      <c r="B761" s="40"/>
      <c r="C761" s="42">
        <v>310.15</v>
      </c>
      <c r="D761" s="42">
        <v>7.58</v>
      </c>
      <c r="E761" s="42">
        <v>0.17</v>
      </c>
      <c r="F761" s="87">
        <v>408000</v>
      </c>
      <c r="G761" s="42">
        <v>0.0013</v>
      </c>
      <c r="H761" s="227">
        <v>0</v>
      </c>
      <c r="I761" s="227">
        <v>0</v>
      </c>
      <c r="J761" s="227">
        <v>0</v>
      </c>
      <c r="K761" s="40"/>
      <c r="L761" s="40"/>
      <c r="M761" s="40"/>
      <c r="N761" s="40"/>
      <c r="O761" s="228"/>
      <c r="P761" s="228"/>
      <c r="Q761" s="228"/>
      <c r="R761" s="32"/>
      <c r="S761" s="32"/>
    </row>
    <row r="762" ht="13.5" thickTop="1"/>
    <row r="763" ht="12.75"/>
    <row r="764" ht="12.75">
      <c r="A764" s="65">
        <v>24</v>
      </c>
    </row>
    <row r="765" spans="1:18" ht="12.75">
      <c r="A765" s="14" t="s">
        <v>242</v>
      </c>
      <c r="B765" s="10"/>
      <c r="C765" s="51"/>
      <c r="D765" s="7"/>
      <c r="E765" s="7"/>
      <c r="F765" s="7"/>
      <c r="G765" s="7"/>
      <c r="H765" s="7"/>
      <c r="I765" s="7"/>
      <c r="J765" s="7"/>
      <c r="K765" s="7"/>
      <c r="L765" s="7"/>
      <c r="Q765" s="34"/>
      <c r="R765"/>
    </row>
    <row r="766" spans="1:17" s="13" customFormat="1" ht="12.75">
      <c r="A766" s="9"/>
      <c r="B766" s="10" t="s">
        <v>6</v>
      </c>
      <c r="C766" s="11" t="s">
        <v>7</v>
      </c>
      <c r="D766" s="10" t="s">
        <v>8</v>
      </c>
      <c r="E766" s="10" t="s">
        <v>243</v>
      </c>
      <c r="F766" s="10" t="s">
        <v>244</v>
      </c>
      <c r="G766" s="10" t="s">
        <v>9</v>
      </c>
      <c r="H766" s="10" t="s">
        <v>10</v>
      </c>
      <c r="I766" s="10" t="s">
        <v>11</v>
      </c>
      <c r="J766" s="10" t="s">
        <v>12</v>
      </c>
      <c r="K766" s="10" t="s">
        <v>13</v>
      </c>
      <c r="L766" s="10" t="s">
        <v>17</v>
      </c>
      <c r="M766" s="10" t="s">
        <v>14</v>
      </c>
      <c r="N766" s="10" t="s">
        <v>18</v>
      </c>
      <c r="O766" s="53" t="s">
        <v>16</v>
      </c>
      <c r="P766" s="53" t="s">
        <v>15</v>
      </c>
      <c r="Q766" s="53" t="s">
        <v>44</v>
      </c>
    </row>
    <row r="767" spans="1:18" ht="12.75">
      <c r="A767" s="14"/>
      <c r="B767" s="32">
        <v>1</v>
      </c>
      <c r="C767" s="37">
        <v>298.15</v>
      </c>
      <c r="D767" s="34">
        <v>7</v>
      </c>
      <c r="E767" s="38">
        <v>0.273503691223693</v>
      </c>
      <c r="F767" s="37">
        <v>323.85526315789474</v>
      </c>
      <c r="G767" s="38">
        <v>0</v>
      </c>
      <c r="H767" s="38">
        <v>0</v>
      </c>
      <c r="I767" s="38">
        <v>0.203803962552949</v>
      </c>
      <c r="J767" s="38">
        <v>0</v>
      </c>
      <c r="K767" s="226" t="s">
        <v>137</v>
      </c>
      <c r="L767" s="7" t="s">
        <v>339</v>
      </c>
      <c r="M767" s="7" t="s">
        <v>20</v>
      </c>
      <c r="N767" s="34" t="s">
        <v>246</v>
      </c>
      <c r="O767" t="s">
        <v>247</v>
      </c>
      <c r="P767" s="211" t="s">
        <v>248</v>
      </c>
      <c r="Q767" s="34">
        <v>21</v>
      </c>
      <c r="R767"/>
    </row>
    <row r="768" spans="1:17" s="26" customFormat="1" ht="12.75">
      <c r="A768" s="9"/>
      <c r="B768" s="10"/>
      <c r="C768" s="37">
        <v>298.15</v>
      </c>
      <c r="D768" s="34">
        <v>7</v>
      </c>
      <c r="E768" s="38">
        <v>0.383194115624708</v>
      </c>
      <c r="F768" s="37">
        <v>264.03980099502485</v>
      </c>
      <c r="G768" s="38">
        <v>0.000297416078220007</v>
      </c>
      <c r="H768" s="38">
        <v>0</v>
      </c>
      <c r="I768" s="38">
        <v>0.288276862493841</v>
      </c>
      <c r="J768" s="38">
        <v>0</v>
      </c>
      <c r="K768" s="8" t="s">
        <v>249</v>
      </c>
      <c r="L768" s="7" t="s">
        <v>21</v>
      </c>
      <c r="M768" s="7"/>
      <c r="N768" s="7"/>
      <c r="O768" t="s">
        <v>250</v>
      </c>
      <c r="P768" s="7"/>
      <c r="Q768" s="7"/>
    </row>
    <row r="769" spans="1:17" s="26" customFormat="1" ht="12.75">
      <c r="A769" s="9"/>
      <c r="B769" s="10"/>
      <c r="C769" s="37">
        <v>298.15</v>
      </c>
      <c r="D769" s="34">
        <v>7</v>
      </c>
      <c r="E769" s="38">
        <v>0.378384073600952</v>
      </c>
      <c r="F769" s="37">
        <v>262.4732142857143</v>
      </c>
      <c r="G769" s="38">
        <v>0.000750214030752704</v>
      </c>
      <c r="H769" s="38">
        <v>0</v>
      </c>
      <c r="I769" s="38">
        <v>0.283365675844926</v>
      </c>
      <c r="J769" s="38">
        <v>0</v>
      </c>
      <c r="K769" s="52"/>
      <c r="L769" s="7"/>
      <c r="M769" s="7"/>
      <c r="N769" s="7"/>
      <c r="O769" t="s">
        <v>251</v>
      </c>
      <c r="P769" s="7"/>
      <c r="Q769" s="7"/>
    </row>
    <row r="770" spans="1:17" s="26" customFormat="1" ht="12.75">
      <c r="A770" s="9"/>
      <c r="B770" s="10"/>
      <c r="C770" s="37">
        <v>298.15</v>
      </c>
      <c r="D770" s="34">
        <v>7</v>
      </c>
      <c r="E770" s="38">
        <v>0.372972019195785</v>
      </c>
      <c r="F770" s="37">
        <v>186.58307210031347</v>
      </c>
      <c r="G770" s="38">
        <v>0.000301656628661815</v>
      </c>
      <c r="H770" s="38">
        <v>0</v>
      </c>
      <c r="I770" s="38">
        <v>0.278851575263368</v>
      </c>
      <c r="J770" s="38">
        <v>0</v>
      </c>
      <c r="K770" s="52"/>
      <c r="L770" s="7"/>
      <c r="M770" s="7"/>
      <c r="N770" s="7"/>
      <c r="O770" t="s">
        <v>252</v>
      </c>
      <c r="P770" s="7"/>
      <c r="Q770" s="7"/>
    </row>
    <row r="771" spans="1:18" ht="12.75">
      <c r="A771" s="9"/>
      <c r="B771" s="18"/>
      <c r="C771" s="58">
        <v>298.15</v>
      </c>
      <c r="D771" s="20">
        <v>7</v>
      </c>
      <c r="E771" s="157">
        <v>0.276926671099325</v>
      </c>
      <c r="F771" s="58">
        <v>277.9671052631579</v>
      </c>
      <c r="G771" s="157">
        <v>0.0003671677852193</v>
      </c>
      <c r="H771" s="157">
        <v>0</v>
      </c>
      <c r="I771" s="157">
        <v>0.203888595273412</v>
      </c>
      <c r="J771" s="157">
        <v>0</v>
      </c>
      <c r="K771" s="236"/>
      <c r="L771" s="20"/>
      <c r="M771" s="20"/>
      <c r="N771" s="91" t="s">
        <v>444</v>
      </c>
      <c r="O771" s="93" t="s">
        <v>253</v>
      </c>
      <c r="P771" s="20"/>
      <c r="Q771" s="34"/>
      <c r="R771"/>
    </row>
    <row r="772" spans="1:18" ht="12.75">
      <c r="A772" s="14"/>
      <c r="B772" s="32">
        <v>2</v>
      </c>
      <c r="C772" s="37">
        <v>310.15</v>
      </c>
      <c r="D772" s="34">
        <v>6.99</v>
      </c>
      <c r="E772" s="34">
        <v>0.25</v>
      </c>
      <c r="F772" s="155">
        <v>107</v>
      </c>
      <c r="G772" s="38">
        <v>0</v>
      </c>
      <c r="H772" s="38">
        <v>0.161833084654834</v>
      </c>
      <c r="I772" s="235">
        <v>0</v>
      </c>
      <c r="J772" s="235">
        <v>0</v>
      </c>
      <c r="K772" s="52" t="s">
        <v>147</v>
      </c>
      <c r="L772" s="7" t="s">
        <v>76</v>
      </c>
      <c r="M772" s="7" t="s">
        <v>20</v>
      </c>
      <c r="N772" s="34" t="s">
        <v>246</v>
      </c>
      <c r="O772" s="30" t="s">
        <v>502</v>
      </c>
      <c r="P772" s="210" t="s">
        <v>148</v>
      </c>
      <c r="Q772" s="34"/>
      <c r="R772"/>
    </row>
    <row r="773" spans="1:18" ht="12.75">
      <c r="A773" s="14"/>
      <c r="B773" s="32"/>
      <c r="C773" s="37">
        <v>310.15</v>
      </c>
      <c r="D773" s="34">
        <v>6.99</v>
      </c>
      <c r="E773" s="34">
        <v>0.25</v>
      </c>
      <c r="F773" s="155">
        <v>109</v>
      </c>
      <c r="G773" s="38">
        <v>0</v>
      </c>
      <c r="H773" s="38">
        <v>0.161663260627116</v>
      </c>
      <c r="I773" s="235">
        <v>0</v>
      </c>
      <c r="J773" s="235">
        <v>0</v>
      </c>
      <c r="K773" s="52"/>
      <c r="L773" s="7" t="s">
        <v>21</v>
      </c>
      <c r="M773" s="7"/>
      <c r="N773" s="34"/>
      <c r="O773" t="s">
        <v>149</v>
      </c>
      <c r="P773" s="210"/>
      <c r="Q773" s="34"/>
      <c r="R773"/>
    </row>
    <row r="774" spans="1:18" ht="12.75">
      <c r="A774" s="14"/>
      <c r="B774" s="32"/>
      <c r="C774" s="37">
        <v>310.15</v>
      </c>
      <c r="D774" s="34">
        <v>6.99</v>
      </c>
      <c r="E774" s="34">
        <v>0.25</v>
      </c>
      <c r="F774" s="155">
        <v>113</v>
      </c>
      <c r="G774" s="38">
        <v>0</v>
      </c>
      <c r="H774" s="38">
        <v>0.161833084654834</v>
      </c>
      <c r="I774" s="235">
        <v>0</v>
      </c>
      <c r="J774" s="235">
        <v>0</v>
      </c>
      <c r="K774" s="52"/>
      <c r="L774" s="7"/>
      <c r="M774" s="7"/>
      <c r="N774" s="34"/>
      <c r="O774" s="26" t="s">
        <v>503</v>
      </c>
      <c r="P774" s="210"/>
      <c r="Q774" s="34"/>
      <c r="R774"/>
    </row>
    <row r="775" spans="1:18" ht="12.75">
      <c r="A775" s="14"/>
      <c r="B775" s="32"/>
      <c r="C775" s="37">
        <v>310.15</v>
      </c>
      <c r="D775" s="34">
        <v>6.99</v>
      </c>
      <c r="E775" s="34">
        <v>0.25</v>
      </c>
      <c r="F775" s="155">
        <v>108</v>
      </c>
      <c r="G775" s="38">
        <v>0</v>
      </c>
      <c r="H775" s="38">
        <v>0.161833084654834</v>
      </c>
      <c r="I775" s="235">
        <v>0</v>
      </c>
      <c r="J775" s="235">
        <v>0</v>
      </c>
      <c r="K775" s="8" t="s">
        <v>150</v>
      </c>
      <c r="L775" s="7"/>
      <c r="M775" s="7"/>
      <c r="N775" s="34"/>
      <c r="O775" s="30" t="s">
        <v>444</v>
      </c>
      <c r="P775" s="210"/>
      <c r="Q775" s="34"/>
      <c r="R775"/>
    </row>
    <row r="776" spans="1:18" ht="12.75">
      <c r="A776" s="14"/>
      <c r="B776" s="32"/>
      <c r="C776" s="37">
        <v>310.15</v>
      </c>
      <c r="D776" s="34">
        <v>6.99</v>
      </c>
      <c r="E776" s="34">
        <v>0.25</v>
      </c>
      <c r="F776" s="155">
        <v>108</v>
      </c>
      <c r="G776" s="38">
        <v>0</v>
      </c>
      <c r="H776" s="38">
        <v>0.162173602081078</v>
      </c>
      <c r="I776" s="235">
        <v>0</v>
      </c>
      <c r="J776" s="235">
        <v>0</v>
      </c>
      <c r="K776" s="52"/>
      <c r="L776" s="7"/>
      <c r="M776" s="7"/>
      <c r="N776" s="34"/>
      <c r="P776" s="210"/>
      <c r="Q776" s="34"/>
      <c r="R776"/>
    </row>
    <row r="777" spans="1:18" ht="12.75">
      <c r="A777" s="14"/>
      <c r="B777" s="32"/>
      <c r="C777" s="37">
        <v>310.15</v>
      </c>
      <c r="D777" s="34">
        <v>6.99</v>
      </c>
      <c r="E777" s="34">
        <v>0.25</v>
      </c>
      <c r="F777" s="155">
        <v>109</v>
      </c>
      <c r="G777" s="38">
        <v>0</v>
      </c>
      <c r="H777" s="38">
        <v>0.161833084654834</v>
      </c>
      <c r="I777" s="235">
        <v>0</v>
      </c>
      <c r="J777" s="235">
        <v>0</v>
      </c>
      <c r="K777" s="52"/>
      <c r="L777" s="7"/>
      <c r="M777" s="7"/>
      <c r="N777" s="34"/>
      <c r="O777" s="30"/>
      <c r="P777" s="210"/>
      <c r="Q777" s="34"/>
      <c r="R777"/>
    </row>
    <row r="778" spans="1:18" ht="12.75">
      <c r="A778" s="14"/>
      <c r="B778" s="32"/>
      <c r="C778" s="51">
        <v>310.15</v>
      </c>
      <c r="D778" s="7">
        <v>6.99</v>
      </c>
      <c r="E778" s="7">
        <v>0.25</v>
      </c>
      <c r="F778" s="155">
        <v>109</v>
      </c>
      <c r="G778" s="38">
        <v>0</v>
      </c>
      <c r="H778" s="38">
        <v>0.162022117698952</v>
      </c>
      <c r="I778" s="235">
        <v>0</v>
      </c>
      <c r="J778" s="235">
        <v>0</v>
      </c>
      <c r="K778" s="52"/>
      <c r="L778" s="7"/>
      <c r="M778" s="7"/>
      <c r="N778" s="34"/>
      <c r="P778" s="210"/>
      <c r="Q778" s="34"/>
      <c r="R778"/>
    </row>
    <row r="779" spans="1:18" ht="12.75">
      <c r="A779" s="14"/>
      <c r="B779" s="32"/>
      <c r="C779" s="58">
        <v>310.15</v>
      </c>
      <c r="D779" s="20">
        <v>6.99</v>
      </c>
      <c r="E779" s="20">
        <v>0.25</v>
      </c>
      <c r="F779" s="201">
        <v>109</v>
      </c>
      <c r="G779" s="157">
        <v>0</v>
      </c>
      <c r="H779" s="157">
        <v>0.162041040697623</v>
      </c>
      <c r="I779" s="235">
        <v>0</v>
      </c>
      <c r="J779" s="235">
        <v>0</v>
      </c>
      <c r="K779" s="52"/>
      <c r="L779" s="7"/>
      <c r="M779" s="7"/>
      <c r="N779" s="34"/>
      <c r="P779" s="210"/>
      <c r="Q779" s="34"/>
      <c r="R779"/>
    </row>
    <row r="780" spans="1:18" ht="12.75">
      <c r="A780" s="14"/>
      <c r="B780" s="32"/>
      <c r="C780" s="37">
        <v>310.15</v>
      </c>
      <c r="D780" s="34">
        <v>6.99</v>
      </c>
      <c r="E780" s="34">
        <v>0.25</v>
      </c>
      <c r="F780" s="155">
        <v>110</v>
      </c>
      <c r="G780" s="38">
        <v>0.00183258190087966</v>
      </c>
      <c r="H780" s="38">
        <v>0.148888081579691</v>
      </c>
      <c r="I780" s="235">
        <v>0</v>
      </c>
      <c r="J780" s="235">
        <v>0</v>
      </c>
      <c r="K780" s="52"/>
      <c r="L780" s="7"/>
      <c r="M780" s="7"/>
      <c r="N780" s="34"/>
      <c r="P780" s="210"/>
      <c r="Q780" s="34"/>
      <c r="R780"/>
    </row>
    <row r="781" spans="1:18" ht="12.75">
      <c r="A781" s="14"/>
      <c r="B781" s="32"/>
      <c r="C781" s="37">
        <v>310.15</v>
      </c>
      <c r="D781" s="34">
        <v>6.99</v>
      </c>
      <c r="E781" s="34">
        <v>0.25</v>
      </c>
      <c r="F781" s="155">
        <v>107</v>
      </c>
      <c r="G781" s="38">
        <v>0.00190825156026306</v>
      </c>
      <c r="H781" s="38">
        <v>0.149832057933341</v>
      </c>
      <c r="I781" s="235">
        <v>0</v>
      </c>
      <c r="J781" s="235">
        <v>0</v>
      </c>
      <c r="K781" s="52"/>
      <c r="L781" s="7"/>
      <c r="M781" s="7"/>
      <c r="N781" s="34"/>
      <c r="P781" s="210"/>
      <c r="Q781" s="34"/>
      <c r="R781"/>
    </row>
    <row r="782" spans="1:18" ht="12.75">
      <c r="A782" s="14"/>
      <c r="B782" s="32"/>
      <c r="C782" s="37">
        <v>310.15</v>
      </c>
      <c r="D782" s="34">
        <v>6.99</v>
      </c>
      <c r="E782" s="34">
        <v>0.25</v>
      </c>
      <c r="F782" s="155">
        <v>110</v>
      </c>
      <c r="G782" s="38">
        <v>0.00187055717959045</v>
      </c>
      <c r="H782" s="38">
        <v>0.149359303051784</v>
      </c>
      <c r="I782" s="235">
        <v>0</v>
      </c>
      <c r="J782" s="235">
        <v>0</v>
      </c>
      <c r="K782" s="52"/>
      <c r="L782" s="7"/>
      <c r="M782" s="7"/>
      <c r="N782" s="34"/>
      <c r="O782" s="30"/>
      <c r="P782" s="210"/>
      <c r="Q782" s="34"/>
      <c r="R782"/>
    </row>
    <row r="783" spans="1:18" ht="12.75">
      <c r="A783" s="9"/>
      <c r="B783" s="10"/>
      <c r="C783" s="51">
        <v>310.15</v>
      </c>
      <c r="D783" s="7">
        <v>6.99</v>
      </c>
      <c r="E783" s="7">
        <v>0.25</v>
      </c>
      <c r="F783" s="155">
        <v>111</v>
      </c>
      <c r="G783" s="38">
        <v>0.00185110364908608</v>
      </c>
      <c r="H783" s="38">
        <v>0.149114852830173</v>
      </c>
      <c r="I783" s="235">
        <v>0</v>
      </c>
      <c r="J783" s="235">
        <v>0</v>
      </c>
      <c r="K783" s="52"/>
      <c r="L783" s="7"/>
      <c r="M783" s="7"/>
      <c r="N783" s="7"/>
      <c r="O783" s="30"/>
      <c r="P783" s="211"/>
      <c r="Q783" s="34"/>
      <c r="R783"/>
    </row>
    <row r="784" spans="1:18" ht="12.75">
      <c r="A784" s="9"/>
      <c r="B784" s="10"/>
      <c r="C784" s="51">
        <v>310.15</v>
      </c>
      <c r="D784" s="7">
        <v>6.99</v>
      </c>
      <c r="E784" s="7">
        <v>0.25</v>
      </c>
      <c r="F784" s="155">
        <v>114</v>
      </c>
      <c r="G784" s="38">
        <v>0.00186972673728199</v>
      </c>
      <c r="H784" s="38">
        <v>0.149358989450238</v>
      </c>
      <c r="I784" s="235">
        <v>0</v>
      </c>
      <c r="J784" s="235">
        <v>0</v>
      </c>
      <c r="K784" s="52"/>
      <c r="L784" s="7"/>
      <c r="M784" s="7"/>
      <c r="N784" s="7"/>
      <c r="O784" s="30"/>
      <c r="P784" s="211"/>
      <c r="Q784" s="34"/>
      <c r="R784"/>
    </row>
    <row r="785" spans="1:18" ht="12.75">
      <c r="A785" s="9"/>
      <c r="B785" s="10"/>
      <c r="C785" s="51">
        <v>310.15</v>
      </c>
      <c r="D785" s="7">
        <v>6.99</v>
      </c>
      <c r="E785" s="7">
        <v>0.25</v>
      </c>
      <c r="F785" s="155">
        <v>109</v>
      </c>
      <c r="G785" s="38">
        <v>0.00186963748516895</v>
      </c>
      <c r="H785" s="38">
        <v>0.149358955745127</v>
      </c>
      <c r="I785" s="235">
        <v>0</v>
      </c>
      <c r="J785" s="235">
        <v>0</v>
      </c>
      <c r="K785" s="52"/>
      <c r="L785" s="7"/>
      <c r="M785" s="7"/>
      <c r="N785" s="7"/>
      <c r="O785" s="30"/>
      <c r="P785" s="211"/>
      <c r="Q785" s="34"/>
      <c r="R785"/>
    </row>
    <row r="786" spans="1:18" ht="12.75">
      <c r="A786" s="9"/>
      <c r="B786" s="10"/>
      <c r="C786" s="51">
        <v>310.15</v>
      </c>
      <c r="D786" s="7">
        <v>6.99</v>
      </c>
      <c r="E786" s="7">
        <v>0.25</v>
      </c>
      <c r="F786" s="155">
        <v>109</v>
      </c>
      <c r="G786" s="38">
        <v>0.00185020259053207</v>
      </c>
      <c r="H786" s="38">
        <v>0.149114508166684</v>
      </c>
      <c r="I786" s="235">
        <v>0</v>
      </c>
      <c r="J786" s="235">
        <v>0</v>
      </c>
      <c r="K786" s="52"/>
      <c r="L786" s="7"/>
      <c r="M786" s="7"/>
      <c r="N786" s="7"/>
      <c r="O786" s="30"/>
      <c r="P786" s="211"/>
      <c r="Q786" s="34"/>
      <c r="R786"/>
    </row>
    <row r="787" spans="1:18" ht="13.5" thickBot="1">
      <c r="A787" s="39"/>
      <c r="B787" s="40"/>
      <c r="C787" s="42">
        <v>310.15</v>
      </c>
      <c r="D787" s="42">
        <v>6.99</v>
      </c>
      <c r="E787" s="42">
        <v>0.25</v>
      </c>
      <c r="F787" s="42">
        <v>106</v>
      </c>
      <c r="G787" s="160">
        <v>0.00190818839573104</v>
      </c>
      <c r="H787" s="160">
        <v>0.149832034677871</v>
      </c>
      <c r="I787" s="237">
        <v>0</v>
      </c>
      <c r="J787" s="237">
        <v>0</v>
      </c>
      <c r="K787" s="130"/>
      <c r="L787" s="42"/>
      <c r="M787" s="42"/>
      <c r="N787" s="42"/>
      <c r="O787" s="92"/>
      <c r="P787" s="238"/>
      <c r="Q787" s="42"/>
      <c r="R787"/>
    </row>
    <row r="788" spans="1:18" ht="13.5" thickTop="1">
      <c r="A788" s="9"/>
      <c r="B788" s="10"/>
      <c r="C788" s="7"/>
      <c r="D788" s="7"/>
      <c r="E788" s="7"/>
      <c r="F788" s="7"/>
      <c r="G788" s="17"/>
      <c r="H788" s="17"/>
      <c r="I788" s="235"/>
      <c r="J788" s="235"/>
      <c r="K788" s="52"/>
      <c r="L788" s="7"/>
      <c r="M788" s="7"/>
      <c r="N788" s="7"/>
      <c r="O788" s="26"/>
      <c r="P788" s="211"/>
      <c r="Q788" s="34"/>
      <c r="R788"/>
    </row>
    <row r="789" spans="1:17" ht="12.75">
      <c r="A789" s="9"/>
      <c r="B789" s="10"/>
      <c r="C789" s="51"/>
      <c r="D789" s="7"/>
      <c r="E789" s="7"/>
      <c r="F789" s="7"/>
      <c r="G789" s="253"/>
      <c r="H789" s="255"/>
      <c r="I789" s="132"/>
      <c r="J789" s="132"/>
      <c r="K789" s="7"/>
      <c r="L789" s="26"/>
      <c r="M789" s="7"/>
      <c r="N789" s="26"/>
      <c r="O789" s="26"/>
      <c r="P789" s="26"/>
      <c r="Q789" s="7"/>
    </row>
    <row r="790" ht="12.75">
      <c r="A790" s="65">
        <v>25</v>
      </c>
    </row>
    <row r="791" spans="1:18" ht="12.75">
      <c r="A791" s="14" t="s">
        <v>289</v>
      </c>
      <c r="B791" s="32"/>
      <c r="C791" s="37"/>
      <c r="D791" s="34"/>
      <c r="E791" s="57"/>
      <c r="F791" s="34"/>
      <c r="G791" s="34"/>
      <c r="H791" s="34"/>
      <c r="I791" s="34"/>
      <c r="J791" s="34"/>
      <c r="K791" s="34"/>
      <c r="M791" s="34"/>
      <c r="Q791" s="34"/>
      <c r="R791"/>
    </row>
    <row r="792" spans="1:19" s="13" customFormat="1" ht="12.75">
      <c r="A792" s="9"/>
      <c r="B792" s="10" t="s">
        <v>6</v>
      </c>
      <c r="C792" s="11" t="s">
        <v>7</v>
      </c>
      <c r="D792" s="10" t="s">
        <v>8</v>
      </c>
      <c r="E792" s="10" t="s">
        <v>377</v>
      </c>
      <c r="F792" s="10" t="s">
        <v>244</v>
      </c>
      <c r="G792" s="10" t="s">
        <v>9</v>
      </c>
      <c r="H792" s="10" t="s">
        <v>10</v>
      </c>
      <c r="I792" s="10" t="s">
        <v>11</v>
      </c>
      <c r="J792" s="10" t="s">
        <v>12</v>
      </c>
      <c r="K792" s="10" t="s">
        <v>13</v>
      </c>
      <c r="L792" s="10" t="s">
        <v>17</v>
      </c>
      <c r="M792" s="10" t="s">
        <v>14</v>
      </c>
      <c r="N792" s="10" t="s">
        <v>18</v>
      </c>
      <c r="O792" s="53" t="s">
        <v>16</v>
      </c>
      <c r="P792" s="53" t="s">
        <v>15</v>
      </c>
      <c r="Q792" s="53" t="s">
        <v>44</v>
      </c>
      <c r="R792" s="32"/>
      <c r="S792" s="32"/>
    </row>
    <row r="793" spans="1:18" ht="12.75">
      <c r="A793" s="14"/>
      <c r="B793" s="10">
        <v>1</v>
      </c>
      <c r="C793" s="37">
        <v>298.15</v>
      </c>
      <c r="D793" s="7">
        <v>7.4</v>
      </c>
      <c r="E793" s="282">
        <v>0.08999518869500533</v>
      </c>
      <c r="F793" s="286">
        <v>5.986825099020222</v>
      </c>
      <c r="G793" s="57">
        <v>0.00234303553780465</v>
      </c>
      <c r="H793" s="57">
        <v>0.0726758269486821</v>
      </c>
      <c r="I793" s="34">
        <v>0</v>
      </c>
      <c r="J793" s="34">
        <v>0</v>
      </c>
      <c r="K793" s="36" t="s">
        <v>290</v>
      </c>
      <c r="L793" s="34" t="s">
        <v>291</v>
      </c>
      <c r="M793" s="34" t="s">
        <v>20</v>
      </c>
      <c r="N793" s="36" t="s">
        <v>292</v>
      </c>
      <c r="O793" t="s">
        <v>293</v>
      </c>
      <c r="P793" s="210" t="s">
        <v>294</v>
      </c>
      <c r="Q793" s="34">
        <v>6</v>
      </c>
      <c r="R793"/>
    </row>
    <row r="794" spans="1:18" ht="12.75">
      <c r="A794" s="14"/>
      <c r="B794" s="32"/>
      <c r="C794" s="37">
        <v>298.15</v>
      </c>
      <c r="D794" s="20">
        <v>7.4</v>
      </c>
      <c r="E794" s="282">
        <v>0.08996352228579446</v>
      </c>
      <c r="F794" s="286">
        <v>6.019198653578385</v>
      </c>
      <c r="G794" s="57">
        <v>0.00237126751646014</v>
      </c>
      <c r="H794" s="57">
        <v>0.0726604630158777</v>
      </c>
      <c r="I794" s="34">
        <v>0</v>
      </c>
      <c r="J794" s="34">
        <v>0</v>
      </c>
      <c r="K794" s="36"/>
      <c r="L794" s="34" t="s">
        <v>152</v>
      </c>
      <c r="M794" s="34"/>
      <c r="N794" t="s">
        <v>295</v>
      </c>
      <c r="O794" s="36" t="s">
        <v>296</v>
      </c>
      <c r="Q794" s="34"/>
      <c r="R794"/>
    </row>
    <row r="795" spans="1:18" ht="12.75">
      <c r="A795" s="14"/>
      <c r="B795" s="32"/>
      <c r="C795" s="37">
        <v>298.15</v>
      </c>
      <c r="D795" s="34">
        <v>8</v>
      </c>
      <c r="E795" s="282">
        <v>0.09197691376280745</v>
      </c>
      <c r="F795" s="286">
        <v>10.215358213236529</v>
      </c>
      <c r="G795" s="57">
        <v>0.00221178306896876</v>
      </c>
      <c r="H795" s="57">
        <v>0.0737684195145237</v>
      </c>
      <c r="I795" s="34">
        <v>0</v>
      </c>
      <c r="J795" s="34">
        <v>0</v>
      </c>
      <c r="K795" s="36"/>
      <c r="M795" s="34"/>
      <c r="O795" t="s">
        <v>297</v>
      </c>
      <c r="Q795" s="34"/>
      <c r="R795"/>
    </row>
    <row r="796" spans="1:18" ht="12.75">
      <c r="A796" s="9"/>
      <c r="B796" s="10"/>
      <c r="C796" s="148">
        <v>298.15</v>
      </c>
      <c r="D796" s="91">
        <v>8</v>
      </c>
      <c r="E796" s="287">
        <v>0.09187932818024357</v>
      </c>
      <c r="F796" s="288">
        <v>10.238074725022257</v>
      </c>
      <c r="G796" s="57">
        <v>0.00227027838253269</v>
      </c>
      <c r="H796" s="57">
        <v>0.0737623222902194</v>
      </c>
      <c r="I796" s="7">
        <v>0</v>
      </c>
      <c r="J796" s="7">
        <v>0</v>
      </c>
      <c r="K796" s="8"/>
      <c r="L796" s="26"/>
      <c r="M796" s="7"/>
      <c r="N796" s="26"/>
      <c r="O796" s="26" t="s">
        <v>298</v>
      </c>
      <c r="P796" s="26"/>
      <c r="Q796" s="34"/>
      <c r="R796"/>
    </row>
    <row r="797" spans="1:18" ht="12.75">
      <c r="A797" s="9"/>
      <c r="B797" s="10"/>
      <c r="C797" s="148">
        <v>298.15</v>
      </c>
      <c r="D797" s="31">
        <v>7.4</v>
      </c>
      <c r="E797" s="287">
        <v>0.09861850060977814</v>
      </c>
      <c r="F797" s="288">
        <v>5.868386071035416</v>
      </c>
      <c r="G797" s="57">
        <v>0.00544949468580711</v>
      </c>
      <c r="H797" s="57">
        <v>0.0729435545917839</v>
      </c>
      <c r="I797" s="7">
        <v>0</v>
      </c>
      <c r="J797" s="7">
        <v>0</v>
      </c>
      <c r="K797" s="8"/>
      <c r="L797" s="26"/>
      <c r="M797" s="7"/>
      <c r="N797" s="26"/>
      <c r="O797" s="8" t="s">
        <v>299</v>
      </c>
      <c r="P797" s="26"/>
      <c r="Q797" s="34"/>
      <c r="R797"/>
    </row>
    <row r="798" spans="1:18" ht="12.75">
      <c r="A798" s="9"/>
      <c r="B798" s="10"/>
      <c r="C798" s="148">
        <v>298.15</v>
      </c>
      <c r="D798" s="31">
        <v>7.4</v>
      </c>
      <c r="E798" s="287">
        <v>0.09853765736910013</v>
      </c>
      <c r="F798" s="288">
        <v>5.926287572338244</v>
      </c>
      <c r="G798" s="57">
        <v>0.00541511783608973</v>
      </c>
      <c r="H798" s="57">
        <v>0.0729222071068581</v>
      </c>
      <c r="I798" s="7">
        <v>0</v>
      </c>
      <c r="J798" s="7">
        <v>0</v>
      </c>
      <c r="K798" s="8"/>
      <c r="L798" s="26"/>
      <c r="M798" s="7"/>
      <c r="N798" s="26"/>
      <c r="O798" s="26" t="s">
        <v>471</v>
      </c>
      <c r="P798" s="26"/>
      <c r="Q798" s="34"/>
      <c r="R798"/>
    </row>
    <row r="799" spans="1:18" ht="13.5" thickBot="1">
      <c r="A799" s="92"/>
      <c r="B799" s="92"/>
      <c r="C799" s="92"/>
      <c r="D799" s="92"/>
      <c r="E799" s="92"/>
      <c r="F799" s="92"/>
      <c r="G799" s="92"/>
      <c r="H799" s="92"/>
      <c r="I799" s="92"/>
      <c r="J799" s="92"/>
      <c r="K799" s="92"/>
      <c r="L799" s="92"/>
      <c r="M799" s="92"/>
      <c r="N799" s="92"/>
      <c r="O799" s="92" t="s">
        <v>472</v>
      </c>
      <c r="P799" s="92"/>
      <c r="Q799" s="42"/>
      <c r="R799"/>
    </row>
    <row r="800" ht="13.5" thickTop="1"/>
    <row r="801" ht="12.75">
      <c r="A801" s="65">
        <v>26</v>
      </c>
    </row>
    <row r="802" ht="17.25" customHeight="1">
      <c r="A802" s="159" t="s">
        <v>286</v>
      </c>
    </row>
    <row r="803" spans="1:19" s="13" customFormat="1" ht="15.75" customHeight="1">
      <c r="A803" s="9"/>
      <c r="B803" s="10" t="s">
        <v>6</v>
      </c>
      <c r="C803" s="11" t="s">
        <v>7</v>
      </c>
      <c r="D803" s="10" t="s">
        <v>8</v>
      </c>
      <c r="E803" s="10" t="s">
        <v>243</v>
      </c>
      <c r="F803" s="10" t="s">
        <v>244</v>
      </c>
      <c r="G803" s="10" t="s">
        <v>9</v>
      </c>
      <c r="H803" s="10" t="s">
        <v>10</v>
      </c>
      <c r="I803" s="10" t="s">
        <v>11</v>
      </c>
      <c r="J803" s="10" t="s">
        <v>12</v>
      </c>
      <c r="K803" s="10" t="s">
        <v>13</v>
      </c>
      <c r="L803" s="10" t="s">
        <v>17</v>
      </c>
      <c r="M803" s="10" t="s">
        <v>14</v>
      </c>
      <c r="N803" s="10" t="s">
        <v>18</v>
      </c>
      <c r="O803" s="53" t="s">
        <v>16</v>
      </c>
      <c r="P803" s="53" t="s">
        <v>15</v>
      </c>
      <c r="Q803" s="53" t="s">
        <v>44</v>
      </c>
      <c r="R803" s="32"/>
      <c r="S803" s="32"/>
    </row>
    <row r="804" spans="2:17" ht="15.75" customHeight="1">
      <c r="B804" s="10">
        <v>1</v>
      </c>
      <c r="C804" s="34">
        <v>301.15</v>
      </c>
      <c r="D804" s="34">
        <v>6.4</v>
      </c>
      <c r="E804" s="254">
        <v>0.05623141666666667</v>
      </c>
      <c r="F804" s="34">
        <v>1.27</v>
      </c>
      <c r="G804" s="38">
        <v>0.01</v>
      </c>
      <c r="H804" s="34">
        <v>0</v>
      </c>
      <c r="I804" s="38">
        <v>0.026</v>
      </c>
      <c r="J804" s="34">
        <v>0</v>
      </c>
      <c r="K804" s="26" t="s">
        <v>367</v>
      </c>
      <c r="L804" s="7" t="s">
        <v>21</v>
      </c>
      <c r="M804" s="34" t="s">
        <v>341</v>
      </c>
      <c r="N804" s="7" t="s">
        <v>365</v>
      </c>
      <c r="O804" t="s">
        <v>287</v>
      </c>
      <c r="P804" s="255" t="s">
        <v>364</v>
      </c>
      <c r="Q804" s="63">
        <v>7</v>
      </c>
    </row>
    <row r="805" spans="3:15" ht="15.75">
      <c r="C805" s="34">
        <v>301.15</v>
      </c>
      <c r="D805" s="34">
        <v>6.4</v>
      </c>
      <c r="E805" s="254">
        <v>0.056266300000000005</v>
      </c>
      <c r="F805" s="34">
        <v>1.22</v>
      </c>
      <c r="G805" s="38">
        <v>0.01</v>
      </c>
      <c r="H805" s="34">
        <v>0</v>
      </c>
      <c r="I805" s="38">
        <v>0.026</v>
      </c>
      <c r="J805" s="34">
        <v>0</v>
      </c>
      <c r="K805" s="26" t="s">
        <v>368</v>
      </c>
      <c r="N805" s="7" t="s">
        <v>366</v>
      </c>
      <c r="O805" t="s">
        <v>360</v>
      </c>
    </row>
    <row r="806" spans="3:15" ht="12.75">
      <c r="C806" s="34">
        <v>301.15</v>
      </c>
      <c r="D806" s="34">
        <v>6.4</v>
      </c>
      <c r="E806" s="254">
        <v>0.05631826666666667</v>
      </c>
      <c r="F806" s="34">
        <v>1.63</v>
      </c>
      <c r="G806" s="38">
        <v>0.01</v>
      </c>
      <c r="H806" s="34">
        <v>0</v>
      </c>
      <c r="I806" s="38">
        <v>0.026</v>
      </c>
      <c r="J806" s="34">
        <v>0</v>
      </c>
      <c r="O806" t="s">
        <v>361</v>
      </c>
    </row>
    <row r="807" spans="3:15" ht="12.75">
      <c r="C807" s="34">
        <v>301.15</v>
      </c>
      <c r="D807" s="34">
        <v>6.4</v>
      </c>
      <c r="E807" s="254">
        <v>0.056295849999999995</v>
      </c>
      <c r="F807" s="34">
        <v>1.42</v>
      </c>
      <c r="G807" s="38">
        <v>0.01</v>
      </c>
      <c r="H807" s="34">
        <v>0</v>
      </c>
      <c r="I807" s="38">
        <v>0.026</v>
      </c>
      <c r="J807" s="34">
        <v>0</v>
      </c>
      <c r="O807" s="26" t="s">
        <v>362</v>
      </c>
    </row>
    <row r="808" spans="1:17" ht="12.75">
      <c r="A808" s="26"/>
      <c r="B808" s="26"/>
      <c r="C808" s="7">
        <v>301.15</v>
      </c>
      <c r="D808" s="7">
        <v>6.4</v>
      </c>
      <c r="E808" s="255">
        <v>0.056288116666666665</v>
      </c>
      <c r="F808" s="7">
        <v>1.7</v>
      </c>
      <c r="G808" s="17">
        <v>0.01</v>
      </c>
      <c r="H808" s="7">
        <v>0</v>
      </c>
      <c r="I808" s="17">
        <v>0.026</v>
      </c>
      <c r="J808" s="7">
        <v>0</v>
      </c>
      <c r="K808" s="26"/>
      <c r="L808" s="26"/>
      <c r="M808" s="26"/>
      <c r="N808" s="26"/>
      <c r="O808" s="26" t="s">
        <v>363</v>
      </c>
      <c r="P808" s="26"/>
      <c r="Q808" s="31"/>
    </row>
    <row r="809" spans="1:17" ht="12.75">
      <c r="A809" s="26"/>
      <c r="B809" s="26"/>
      <c r="C809" s="7">
        <v>301.15</v>
      </c>
      <c r="D809" s="7">
        <v>6.4</v>
      </c>
      <c r="E809" s="255">
        <v>0.05634691666666666</v>
      </c>
      <c r="F809" s="7">
        <v>1.74</v>
      </c>
      <c r="G809" s="17">
        <v>0.01</v>
      </c>
      <c r="H809" s="7">
        <v>0</v>
      </c>
      <c r="I809" s="17">
        <v>0.026</v>
      </c>
      <c r="J809" s="7">
        <v>0</v>
      </c>
      <c r="K809" s="26"/>
      <c r="L809" s="26"/>
      <c r="M809" s="26"/>
      <c r="N809" s="26"/>
      <c r="O809" s="26" t="s">
        <v>444</v>
      </c>
      <c r="P809" s="26"/>
      <c r="Q809" s="31"/>
    </row>
    <row r="810" spans="1:17" ht="13.5" thickBot="1">
      <c r="A810" s="92"/>
      <c r="B810" s="92"/>
      <c r="C810" s="42">
        <v>301.15</v>
      </c>
      <c r="D810" s="42">
        <v>6.4</v>
      </c>
      <c r="E810" s="257">
        <v>0.056375416666666664</v>
      </c>
      <c r="F810" s="42">
        <v>1.55</v>
      </c>
      <c r="G810" s="160">
        <v>0.01</v>
      </c>
      <c r="H810" s="42">
        <v>0</v>
      </c>
      <c r="I810" s="160">
        <v>0.026</v>
      </c>
      <c r="J810" s="42">
        <v>0</v>
      </c>
      <c r="K810" s="92"/>
      <c r="L810" s="92"/>
      <c r="M810" s="92"/>
      <c r="N810" s="92"/>
      <c r="O810" s="92"/>
      <c r="P810" s="92"/>
      <c r="Q810" s="56"/>
    </row>
    <row r="811" ht="13.5" thickTop="1"/>
    <row r="812" ht="12.75">
      <c r="A812" s="65">
        <v>27</v>
      </c>
    </row>
    <row r="813" ht="15.75">
      <c r="A813" s="159" t="s">
        <v>369</v>
      </c>
    </row>
    <row r="814" spans="1:19" s="13" customFormat="1" ht="12.75">
      <c r="A814" s="9"/>
      <c r="B814" s="10" t="s">
        <v>6</v>
      </c>
      <c r="C814" s="11" t="s">
        <v>7</v>
      </c>
      <c r="D814" s="10" t="s">
        <v>8</v>
      </c>
      <c r="E814" s="10" t="s">
        <v>243</v>
      </c>
      <c r="F814" s="32" t="s">
        <v>244</v>
      </c>
      <c r="G814" s="10" t="s">
        <v>9</v>
      </c>
      <c r="H814" s="10" t="s">
        <v>10</v>
      </c>
      <c r="I814" s="10" t="s">
        <v>11</v>
      </c>
      <c r="J814" s="10" t="s">
        <v>12</v>
      </c>
      <c r="K814" s="10" t="s">
        <v>13</v>
      </c>
      <c r="L814" s="10" t="s">
        <v>17</v>
      </c>
      <c r="M814" s="10" t="s">
        <v>14</v>
      </c>
      <c r="N814" s="10" t="s">
        <v>18</v>
      </c>
      <c r="O814" s="53" t="s">
        <v>16</v>
      </c>
      <c r="P814" s="53" t="s">
        <v>15</v>
      </c>
      <c r="Q814" s="53" t="s">
        <v>44</v>
      </c>
      <c r="R814" s="32"/>
      <c r="S814" s="32"/>
    </row>
    <row r="815" spans="2:17" ht="12.75">
      <c r="B815" s="10">
        <v>1</v>
      </c>
      <c r="C815" s="274">
        <v>311.15</v>
      </c>
      <c r="D815" s="274">
        <v>6.03</v>
      </c>
      <c r="E815" s="102">
        <v>1.9623524400000003</v>
      </c>
      <c r="F815" s="275">
        <v>1541.4650708768359</v>
      </c>
      <c r="G815" s="34">
        <v>0</v>
      </c>
      <c r="H815" s="57">
        <v>0</v>
      </c>
      <c r="I815" s="34">
        <v>0</v>
      </c>
      <c r="J815" s="34">
        <v>0</v>
      </c>
      <c r="K815" s="276" t="s">
        <v>418</v>
      </c>
      <c r="L815" s="34" t="s">
        <v>152</v>
      </c>
      <c r="M815" s="34" t="s">
        <v>341</v>
      </c>
      <c r="N815" s="34" t="s">
        <v>365</v>
      </c>
      <c r="O815" s="36" t="s">
        <v>157</v>
      </c>
      <c r="P815" s="210" t="s">
        <v>156</v>
      </c>
      <c r="Q815" s="63">
        <v>3</v>
      </c>
    </row>
    <row r="816" spans="2:15" ht="12.75">
      <c r="B816" s="32"/>
      <c r="C816" s="274">
        <v>311.15</v>
      </c>
      <c r="D816" s="274">
        <v>6.47</v>
      </c>
      <c r="E816" s="102">
        <v>2.0750136899999996</v>
      </c>
      <c r="F816" s="275">
        <v>8926.339285714288</v>
      </c>
      <c r="G816" s="34">
        <v>0</v>
      </c>
      <c r="H816" s="57">
        <v>0</v>
      </c>
      <c r="I816" s="34">
        <v>0</v>
      </c>
      <c r="J816" s="34">
        <v>0</v>
      </c>
      <c r="L816" s="34" t="s">
        <v>153</v>
      </c>
      <c r="N816" s="34" t="s">
        <v>366</v>
      </c>
      <c r="O816" s="143" t="s">
        <v>288</v>
      </c>
    </row>
    <row r="817" spans="1:17" ht="12.75">
      <c r="A817" s="26"/>
      <c r="B817" s="10"/>
      <c r="C817" s="274">
        <v>311.15</v>
      </c>
      <c r="D817" s="274">
        <v>7.03</v>
      </c>
      <c r="E817" s="102">
        <v>2.129413695</v>
      </c>
      <c r="F817" s="275">
        <v>83275.5991285403</v>
      </c>
      <c r="G817" s="7">
        <v>0</v>
      </c>
      <c r="H817" s="57">
        <v>0</v>
      </c>
      <c r="I817" s="7">
        <v>0</v>
      </c>
      <c r="J817" s="7">
        <v>0</v>
      </c>
      <c r="K817" s="26"/>
      <c r="L817" s="26"/>
      <c r="M817" s="26"/>
      <c r="N817" s="7" t="s">
        <v>154</v>
      </c>
      <c r="O817" s="26" t="s">
        <v>158</v>
      </c>
      <c r="P817" s="26"/>
      <c r="Q817" s="31"/>
    </row>
    <row r="818" spans="1:17" ht="12.75">
      <c r="A818" s="26"/>
      <c r="B818" s="26"/>
      <c r="C818" s="26"/>
      <c r="D818" s="26"/>
      <c r="E818" s="26"/>
      <c r="F818" s="26"/>
      <c r="G818" s="26"/>
      <c r="H818" s="26"/>
      <c r="I818" s="26"/>
      <c r="J818" s="26"/>
      <c r="K818" s="26"/>
      <c r="L818" s="26"/>
      <c r="M818" s="26"/>
      <c r="N818" s="7" t="s">
        <v>155</v>
      </c>
      <c r="O818" s="26" t="s">
        <v>417</v>
      </c>
      <c r="P818" s="26"/>
      <c r="Q818" s="31"/>
    </row>
    <row r="819" spans="1:17" ht="12.75">
      <c r="A819" s="26"/>
      <c r="B819" s="26"/>
      <c r="C819" s="26"/>
      <c r="D819" s="26"/>
      <c r="E819" s="26"/>
      <c r="F819" s="26"/>
      <c r="G819" s="26"/>
      <c r="H819" s="26"/>
      <c r="I819" s="26"/>
      <c r="J819" s="26"/>
      <c r="K819" s="26"/>
      <c r="L819" s="26"/>
      <c r="M819" s="26"/>
      <c r="N819" s="26"/>
      <c r="O819" s="26" t="s">
        <v>425</v>
      </c>
      <c r="P819" s="26"/>
      <c r="Q819" s="31"/>
    </row>
    <row r="820" spans="1:17" ht="13.5" thickBot="1">
      <c r="A820" s="92"/>
      <c r="B820" s="92"/>
      <c r="C820" s="92"/>
      <c r="D820" s="92"/>
      <c r="E820" s="92"/>
      <c r="F820" s="92"/>
      <c r="G820" s="92"/>
      <c r="H820" s="92"/>
      <c r="I820" s="92"/>
      <c r="J820" s="92"/>
      <c r="K820" s="92"/>
      <c r="L820" s="92"/>
      <c r="M820" s="92"/>
      <c r="N820" s="92"/>
      <c r="O820" s="92" t="s">
        <v>444</v>
      </c>
      <c r="P820" s="92"/>
      <c r="Q820" s="56"/>
    </row>
    <row r="821" ht="13.5" thickTop="1"/>
    <row r="822" ht="12.75">
      <c r="A822" s="65">
        <v>28</v>
      </c>
    </row>
    <row r="823" ht="12.75">
      <c r="A823" s="159" t="s">
        <v>29</v>
      </c>
    </row>
    <row r="824" spans="1:19" s="13" customFormat="1" ht="12.75">
      <c r="A824" s="9"/>
      <c r="B824" s="10" t="s">
        <v>6</v>
      </c>
      <c r="C824" s="11" t="s">
        <v>7</v>
      </c>
      <c r="D824" s="10" t="s">
        <v>8</v>
      </c>
      <c r="E824" s="10" t="s">
        <v>243</v>
      </c>
      <c r="F824" s="32" t="s">
        <v>244</v>
      </c>
      <c r="G824" s="10" t="s">
        <v>9</v>
      </c>
      <c r="H824" s="10" t="s">
        <v>10</v>
      </c>
      <c r="I824" s="10" t="s">
        <v>11</v>
      </c>
      <c r="J824" s="10" t="s">
        <v>12</v>
      </c>
      <c r="K824" s="10" t="s">
        <v>13</v>
      </c>
      <c r="L824" s="10" t="s">
        <v>17</v>
      </c>
      <c r="M824" s="10" t="s">
        <v>14</v>
      </c>
      <c r="N824" s="10" t="s">
        <v>18</v>
      </c>
      <c r="O824" s="53" t="s">
        <v>16</v>
      </c>
      <c r="P824" s="53" t="s">
        <v>15</v>
      </c>
      <c r="Q824" s="53" t="s">
        <v>44</v>
      </c>
      <c r="R824" s="10" t="s">
        <v>245</v>
      </c>
      <c r="S824" s="32"/>
    </row>
    <row r="825" spans="2:18" ht="12.75">
      <c r="B825" s="10">
        <v>1</v>
      </c>
      <c r="C825" s="34">
        <v>298.15</v>
      </c>
      <c r="D825" s="277">
        <v>6.45</v>
      </c>
      <c r="E825" s="34">
        <v>0.036</v>
      </c>
      <c r="F825" s="305">
        <v>0.16241549156183557</v>
      </c>
      <c r="G825" s="34">
        <v>0</v>
      </c>
      <c r="H825" s="282">
        <v>0.03740091434831991</v>
      </c>
      <c r="I825" s="101">
        <v>0.00016139999999999997</v>
      </c>
      <c r="J825" s="34">
        <v>0</v>
      </c>
      <c r="K825" s="38" t="s">
        <v>115</v>
      </c>
      <c r="L825" t="s">
        <v>382</v>
      </c>
      <c r="M825" s="34" t="s">
        <v>20</v>
      </c>
      <c r="N825" s="34" t="s">
        <v>384</v>
      </c>
      <c r="O825" s="78" t="s">
        <v>389</v>
      </c>
      <c r="P825" s="254" t="s">
        <v>387</v>
      </c>
      <c r="Q825" s="63">
        <v>20</v>
      </c>
      <c r="R825" s="285">
        <v>37.47</v>
      </c>
    </row>
    <row r="826" spans="3:15" ht="12.75">
      <c r="C826" s="34">
        <v>298.15</v>
      </c>
      <c r="D826" s="277">
        <v>7.3</v>
      </c>
      <c r="E826" s="34">
        <v>0.048</v>
      </c>
      <c r="F826" s="305">
        <v>0.749141017516953</v>
      </c>
      <c r="G826" s="34">
        <v>0</v>
      </c>
      <c r="H826" s="282">
        <v>0.0530102890725596</v>
      </c>
      <c r="I826" s="101">
        <v>0.00020219999999999998</v>
      </c>
      <c r="J826" s="34">
        <v>0</v>
      </c>
      <c r="K826" s="210" t="s">
        <v>381</v>
      </c>
      <c r="L826" s="34" t="s">
        <v>383</v>
      </c>
      <c r="N826" s="34" t="s">
        <v>385</v>
      </c>
      <c r="O826" s="78" t="s">
        <v>390</v>
      </c>
    </row>
    <row r="827" spans="3:15" ht="12.75">
      <c r="C827" s="34">
        <v>298.15</v>
      </c>
      <c r="D827" s="277">
        <v>6.8</v>
      </c>
      <c r="E827" s="34">
        <v>0.084</v>
      </c>
      <c r="F827" s="305">
        <v>0.3013188296108376</v>
      </c>
      <c r="G827" s="34">
        <v>0</v>
      </c>
      <c r="H827" s="282">
        <v>0.08373021755336763</v>
      </c>
      <c r="I827" s="101">
        <v>0.00016139999999999997</v>
      </c>
      <c r="J827" s="34">
        <v>0</v>
      </c>
      <c r="N827" s="34" t="s">
        <v>386</v>
      </c>
      <c r="O827" s="13" t="s">
        <v>391</v>
      </c>
    </row>
    <row r="828" spans="3:15" ht="12.75">
      <c r="C828" s="34">
        <v>298.15</v>
      </c>
      <c r="D828" s="277">
        <v>6.9</v>
      </c>
      <c r="E828" s="34">
        <v>0.096</v>
      </c>
      <c r="F828" s="305">
        <v>0.34703335922650547</v>
      </c>
      <c r="G828" s="34">
        <v>0</v>
      </c>
      <c r="H828" s="282">
        <v>0.1054100986129887</v>
      </c>
      <c r="I828" s="101">
        <v>0.00016139999999999997</v>
      </c>
      <c r="J828" s="34">
        <v>0</v>
      </c>
      <c r="O828" s="13" t="s">
        <v>392</v>
      </c>
    </row>
    <row r="829" spans="3:15" ht="12.75">
      <c r="C829" s="34">
        <v>298.15</v>
      </c>
      <c r="D829" s="277">
        <v>6.95</v>
      </c>
      <c r="E829" s="34">
        <v>0.12</v>
      </c>
      <c r="F829" s="305">
        <v>0.3697194292605059</v>
      </c>
      <c r="G829" s="34">
        <v>0</v>
      </c>
      <c r="H829" s="282">
        <v>0.11815002010766672</v>
      </c>
      <c r="I829" s="101">
        <v>0.000168</v>
      </c>
      <c r="J829" s="34">
        <v>0</v>
      </c>
      <c r="O829" s="13" t="s">
        <v>393</v>
      </c>
    </row>
    <row r="830" spans="3:15" ht="12.75">
      <c r="C830" s="34">
        <v>298.15</v>
      </c>
      <c r="D830" s="277">
        <v>6.95</v>
      </c>
      <c r="E830" s="34">
        <v>0.12</v>
      </c>
      <c r="F830" s="305">
        <v>0.41809623466035356</v>
      </c>
      <c r="G830" s="34">
        <v>0</v>
      </c>
      <c r="H830" s="282">
        <v>0.11815002010766672</v>
      </c>
      <c r="I830" s="101">
        <v>0.00020999999999999998</v>
      </c>
      <c r="J830" s="34">
        <v>0</v>
      </c>
      <c r="O830" s="13" t="s">
        <v>394</v>
      </c>
    </row>
    <row r="831" spans="3:15" ht="12.75">
      <c r="C831" s="34">
        <v>298.15</v>
      </c>
      <c r="D831" s="277">
        <v>6.95</v>
      </c>
      <c r="E831" s="34">
        <v>0.12</v>
      </c>
      <c r="F831" s="305">
        <v>0.3704490822305611</v>
      </c>
      <c r="G831" s="34">
        <v>0</v>
      </c>
      <c r="H831" s="282">
        <v>0.11839413171945942</v>
      </c>
      <c r="I831" s="101">
        <v>0.00020219999999999998</v>
      </c>
      <c r="J831" s="34">
        <v>0</v>
      </c>
      <c r="O831" s="13" t="s">
        <v>395</v>
      </c>
    </row>
    <row r="832" spans="3:15" ht="12.75">
      <c r="C832" s="34">
        <v>298.15</v>
      </c>
      <c r="D832" s="277">
        <v>6.95</v>
      </c>
      <c r="E832" s="34">
        <v>0.12</v>
      </c>
      <c r="F832" s="305">
        <v>0.3475421422239469</v>
      </c>
      <c r="G832" s="34">
        <v>0</v>
      </c>
      <c r="H832" s="282">
        <v>0.11815002010766672</v>
      </c>
      <c r="I832" s="101">
        <v>0.0006299999999999999</v>
      </c>
      <c r="J832" s="34">
        <v>0</v>
      </c>
      <c r="O832" s="13" t="s">
        <v>396</v>
      </c>
    </row>
    <row r="833" spans="3:15" ht="12.75">
      <c r="C833" s="34">
        <v>298.15</v>
      </c>
      <c r="D833" s="277">
        <v>6.95</v>
      </c>
      <c r="E833" s="34">
        <v>0.12</v>
      </c>
      <c r="F833" s="305">
        <v>0.3928526160131587</v>
      </c>
      <c r="G833" s="34">
        <v>0</v>
      </c>
      <c r="H833" s="282">
        <v>0.11815002010766672</v>
      </c>
      <c r="I833" s="101">
        <v>0.00010499999999999999</v>
      </c>
      <c r="J833" s="34">
        <v>0</v>
      </c>
      <c r="O833" s="13" t="s">
        <v>388</v>
      </c>
    </row>
    <row r="834" spans="3:15" ht="12.75">
      <c r="C834" s="34">
        <v>298.15</v>
      </c>
      <c r="D834" s="277">
        <v>6.95</v>
      </c>
      <c r="E834" s="34">
        <v>0.12</v>
      </c>
      <c r="F834" s="305">
        <v>0.3626717990096027</v>
      </c>
      <c r="G834" s="34">
        <v>0</v>
      </c>
      <c r="H834" s="282">
        <v>0.11815002010766672</v>
      </c>
      <c r="I834" s="101">
        <v>0.00016139999999999997</v>
      </c>
      <c r="J834" s="34">
        <v>0</v>
      </c>
      <c r="O834" s="13" t="s">
        <v>397</v>
      </c>
    </row>
    <row r="835" spans="3:15" ht="12.75">
      <c r="C835" s="34">
        <v>298.15</v>
      </c>
      <c r="D835" s="278">
        <v>7.7</v>
      </c>
      <c r="E835" s="20">
        <v>0.12</v>
      </c>
      <c r="F835" s="306">
        <v>1.6448354517600836</v>
      </c>
      <c r="G835" s="34">
        <v>0</v>
      </c>
      <c r="H835" s="282">
        <v>0.13315582585176317</v>
      </c>
      <c r="I835" s="101">
        <v>0.00020219999999999998</v>
      </c>
      <c r="J835" s="34">
        <v>0</v>
      </c>
      <c r="O835" s="13" t="s">
        <v>398</v>
      </c>
    </row>
    <row r="836" spans="3:15" ht="12.75">
      <c r="C836" s="34">
        <v>298.15</v>
      </c>
      <c r="D836" s="279">
        <v>6.95</v>
      </c>
      <c r="E836" s="63">
        <v>0.25</v>
      </c>
      <c r="F836" s="305">
        <v>0.3915488737210577</v>
      </c>
      <c r="G836" s="34">
        <v>0</v>
      </c>
      <c r="H836" s="282">
        <v>0.24959005</v>
      </c>
      <c r="I836" s="101">
        <v>0.0001071</v>
      </c>
      <c r="J836" s="34">
        <v>0</v>
      </c>
      <c r="O836" s="78" t="s">
        <v>399</v>
      </c>
    </row>
    <row r="837" spans="3:15" ht="12.75">
      <c r="C837" s="34">
        <v>298.15</v>
      </c>
      <c r="D837" s="279">
        <v>6.95</v>
      </c>
      <c r="E837" s="63">
        <v>0.25</v>
      </c>
      <c r="F837" s="305">
        <v>0.4027897373040532</v>
      </c>
      <c r="G837" s="34">
        <v>0</v>
      </c>
      <c r="H837" s="282">
        <v>0.2491081</v>
      </c>
      <c r="I837" s="101">
        <v>0.0004284</v>
      </c>
      <c r="J837" s="34">
        <v>0</v>
      </c>
      <c r="O837" s="13" t="s">
        <v>102</v>
      </c>
    </row>
    <row r="838" spans="3:15" ht="12.75">
      <c r="C838" s="34">
        <v>298.15</v>
      </c>
      <c r="D838" s="279">
        <v>6.95</v>
      </c>
      <c r="E838" s="63">
        <v>0.25</v>
      </c>
      <c r="F838" s="305">
        <v>0.497434361944969</v>
      </c>
      <c r="G838" s="34">
        <v>0</v>
      </c>
      <c r="H838" s="282">
        <v>0.24936775</v>
      </c>
      <c r="I838" s="101">
        <v>0.000168</v>
      </c>
      <c r="J838" s="34">
        <v>0</v>
      </c>
      <c r="O838" t="s">
        <v>444</v>
      </c>
    </row>
    <row r="839" spans="3:10" ht="12.75">
      <c r="C839" s="34">
        <v>298.15</v>
      </c>
      <c r="D839" s="279">
        <v>6.95</v>
      </c>
      <c r="E839" s="63">
        <v>0.25</v>
      </c>
      <c r="F839" s="305">
        <v>0.3647821903792587</v>
      </c>
      <c r="G839" s="34">
        <v>0</v>
      </c>
      <c r="H839" s="282">
        <v>0.24936775</v>
      </c>
      <c r="I839" s="101">
        <v>0.000168</v>
      </c>
      <c r="J839" s="34">
        <v>0</v>
      </c>
    </row>
    <row r="840" spans="3:10" ht="12.75">
      <c r="C840" s="34">
        <v>298.15</v>
      </c>
      <c r="D840" s="279">
        <v>6.95</v>
      </c>
      <c r="E840" s="63">
        <v>0.25</v>
      </c>
      <c r="F840" s="305">
        <v>0.3287670055944646</v>
      </c>
      <c r="G840" s="34">
        <v>0</v>
      </c>
      <c r="H840" s="282">
        <v>0.2493502</v>
      </c>
      <c r="I840" s="101">
        <v>0.00016139999999999997</v>
      </c>
      <c r="J840" s="34">
        <v>0</v>
      </c>
    </row>
    <row r="841" spans="3:10" ht="12.75">
      <c r="C841" s="34">
        <v>298.15</v>
      </c>
      <c r="D841" s="279">
        <v>6.95</v>
      </c>
      <c r="E841" s="63">
        <v>0.35</v>
      </c>
      <c r="F841" s="305">
        <v>0.3598891423362665</v>
      </c>
      <c r="G841" s="34">
        <v>0</v>
      </c>
      <c r="H841" s="282">
        <v>0.34936775</v>
      </c>
      <c r="I841" s="101">
        <v>0.000168</v>
      </c>
      <c r="J841" s="34">
        <v>0</v>
      </c>
    </row>
    <row r="842" spans="3:10" ht="12.75">
      <c r="C842" s="34">
        <v>298.15</v>
      </c>
      <c r="D842" s="279">
        <v>6.95</v>
      </c>
      <c r="E842" s="63">
        <v>0.35</v>
      </c>
      <c r="F842" s="305">
        <v>0.4074442786190337</v>
      </c>
      <c r="G842" s="34">
        <v>0</v>
      </c>
      <c r="H842" s="282">
        <v>0.34936775</v>
      </c>
      <c r="I842" s="101">
        <v>0.000168</v>
      </c>
      <c r="J842" s="34">
        <v>0</v>
      </c>
    </row>
    <row r="843" spans="1:17" ht="12.75">
      <c r="A843" s="26"/>
      <c r="B843" s="26"/>
      <c r="C843" s="7">
        <v>298.15</v>
      </c>
      <c r="D843" s="279">
        <v>6.95</v>
      </c>
      <c r="E843" s="31">
        <v>0.35</v>
      </c>
      <c r="F843" s="305">
        <v>0.36280857305114494</v>
      </c>
      <c r="G843" s="34">
        <v>0</v>
      </c>
      <c r="H843" s="283">
        <v>0.3493502</v>
      </c>
      <c r="I843" s="125">
        <v>0.00016139999999999997</v>
      </c>
      <c r="J843" s="34">
        <v>0</v>
      </c>
      <c r="K843" s="26"/>
      <c r="L843" s="26"/>
      <c r="M843" s="26"/>
      <c r="N843" s="26"/>
      <c r="O843" s="26"/>
      <c r="P843" s="26"/>
      <c r="Q843" s="31"/>
    </row>
    <row r="844" spans="1:17" ht="13.5" thickBot="1">
      <c r="A844" s="92"/>
      <c r="B844" s="92"/>
      <c r="C844" s="42">
        <v>298.15</v>
      </c>
      <c r="D844" s="281">
        <v>6.95</v>
      </c>
      <c r="E844" s="56">
        <v>0.45</v>
      </c>
      <c r="F844" s="307">
        <v>0.3526127905774828</v>
      </c>
      <c r="G844" s="42">
        <v>0</v>
      </c>
      <c r="H844" s="284">
        <v>0.44935020000000003</v>
      </c>
      <c r="I844" s="112">
        <v>0.00016139999999999997</v>
      </c>
      <c r="J844" s="42">
        <v>0</v>
      </c>
      <c r="K844" s="92"/>
      <c r="L844" s="92"/>
      <c r="M844" s="92"/>
      <c r="N844" s="92"/>
      <c r="O844" s="92"/>
      <c r="P844" s="92"/>
      <c r="Q844" s="56"/>
    </row>
    <row r="845" spans="4:5" ht="13.5" thickTop="1">
      <c r="D845" s="279"/>
      <c r="E845" s="63"/>
    </row>
    <row r="846" ht="12.75">
      <c r="A846" s="65">
        <v>29</v>
      </c>
    </row>
    <row r="847" ht="12.75">
      <c r="A847" s="159" t="s">
        <v>419</v>
      </c>
    </row>
    <row r="848" spans="1:19" s="13" customFormat="1" ht="12.75">
      <c r="A848" s="9"/>
      <c r="B848" s="10" t="s">
        <v>6</v>
      </c>
      <c r="C848" s="11" t="s">
        <v>7</v>
      </c>
      <c r="D848" s="10" t="s">
        <v>8</v>
      </c>
      <c r="E848" s="10" t="s">
        <v>243</v>
      </c>
      <c r="F848" s="32" t="s">
        <v>244</v>
      </c>
      <c r="G848" s="10" t="s">
        <v>9</v>
      </c>
      <c r="H848" s="10" t="s">
        <v>10</v>
      </c>
      <c r="I848" s="10" t="s">
        <v>11</v>
      </c>
      <c r="J848" s="10" t="s">
        <v>12</v>
      </c>
      <c r="K848" s="10" t="s">
        <v>13</v>
      </c>
      <c r="L848" s="10" t="s">
        <v>17</v>
      </c>
      <c r="M848" s="10" t="s">
        <v>14</v>
      </c>
      <c r="N848" s="10" t="s">
        <v>18</v>
      </c>
      <c r="O848" s="53" t="s">
        <v>16</v>
      </c>
      <c r="P848" s="53" t="s">
        <v>15</v>
      </c>
      <c r="Q848" s="53" t="s">
        <v>44</v>
      </c>
      <c r="R848" s="10" t="s">
        <v>245</v>
      </c>
      <c r="S848" s="32"/>
    </row>
    <row r="849" spans="2:17" ht="12.75">
      <c r="B849" s="32">
        <v>1</v>
      </c>
      <c r="C849" s="37">
        <v>311.15</v>
      </c>
      <c r="D849" s="34">
        <v>7</v>
      </c>
      <c r="E849" s="34">
        <v>0.25</v>
      </c>
      <c r="F849" s="38">
        <v>0.8440366972477064</v>
      </c>
      <c r="G849" s="57">
        <v>0.00244710671658193</v>
      </c>
      <c r="H849" s="276">
        <v>0.227176236891226</v>
      </c>
      <c r="I849" s="34">
        <v>0</v>
      </c>
      <c r="J849" s="34">
        <v>0</v>
      </c>
      <c r="K849" s="36" t="s">
        <v>420</v>
      </c>
      <c r="L849" s="34" t="s">
        <v>339</v>
      </c>
      <c r="M849" s="34" t="s">
        <v>20</v>
      </c>
      <c r="N849" s="34" t="s">
        <v>422</v>
      </c>
      <c r="O849" s="36" t="s">
        <v>424</v>
      </c>
      <c r="P849" s="210" t="s">
        <v>156</v>
      </c>
      <c r="Q849" s="63">
        <v>4</v>
      </c>
    </row>
    <row r="850" spans="2:15" ht="12.75">
      <c r="B850" s="32"/>
      <c r="C850" s="37">
        <v>311.15</v>
      </c>
      <c r="D850" s="34">
        <v>7</v>
      </c>
      <c r="E850" s="34">
        <v>0.25</v>
      </c>
      <c r="F850" s="38">
        <v>0.819047619047619</v>
      </c>
      <c r="G850" s="57">
        <v>0.00244734923049711</v>
      </c>
      <c r="H850" s="276">
        <v>0.227176262273961</v>
      </c>
      <c r="I850" s="34">
        <v>0</v>
      </c>
      <c r="J850" s="34">
        <v>0</v>
      </c>
      <c r="K850" s="8" t="s">
        <v>421</v>
      </c>
      <c r="L850" s="7" t="s">
        <v>21</v>
      </c>
      <c r="N850" s="7" t="s">
        <v>423</v>
      </c>
      <c r="O850" t="s">
        <v>42</v>
      </c>
    </row>
    <row r="851" spans="2:15" ht="12.75">
      <c r="B851" s="32"/>
      <c r="C851" s="37">
        <v>311.15</v>
      </c>
      <c r="D851" s="34">
        <v>7</v>
      </c>
      <c r="E851" s="34">
        <v>0.25</v>
      </c>
      <c r="F851" s="38">
        <v>0.860215053763441</v>
      </c>
      <c r="G851" s="57">
        <v>0.0024477859241311</v>
      </c>
      <c r="H851" s="276">
        <v>0.227176307979891</v>
      </c>
      <c r="I851" s="34">
        <v>0</v>
      </c>
      <c r="J851" s="34">
        <v>0</v>
      </c>
      <c r="O851" t="s">
        <v>473</v>
      </c>
    </row>
    <row r="852" spans="2:17" ht="12.75">
      <c r="B852" s="10"/>
      <c r="C852" s="51">
        <v>311.15</v>
      </c>
      <c r="D852" s="7">
        <v>7</v>
      </c>
      <c r="E852" s="7">
        <v>0.25</v>
      </c>
      <c r="F852" s="17">
        <v>0.8</v>
      </c>
      <c r="G852" s="57">
        <v>0.00244739774130635</v>
      </c>
      <c r="H852" s="276">
        <v>0.227176267351317</v>
      </c>
      <c r="I852" s="7">
        <v>0</v>
      </c>
      <c r="J852" s="7">
        <v>0</v>
      </c>
      <c r="K852" s="26"/>
      <c r="L852" s="26"/>
      <c r="M852" s="26"/>
      <c r="N852" s="26"/>
      <c r="O852" t="s">
        <v>474</v>
      </c>
      <c r="P852" s="26"/>
      <c r="Q852" s="31"/>
    </row>
    <row r="853" spans="2:17" ht="12.75">
      <c r="B853" s="10"/>
      <c r="C853" s="51"/>
      <c r="D853" s="7"/>
      <c r="E853" s="7"/>
      <c r="F853" s="17"/>
      <c r="G853" s="108"/>
      <c r="H853" s="76"/>
      <c r="I853" s="7"/>
      <c r="J853" s="7"/>
      <c r="K853" s="26"/>
      <c r="L853" s="26"/>
      <c r="M853" s="26"/>
      <c r="N853" s="26"/>
      <c r="O853" s="26" t="s">
        <v>475</v>
      </c>
      <c r="P853" s="26"/>
      <c r="Q853" s="31"/>
    </row>
    <row r="854" spans="2:17" ht="12.75">
      <c r="B854" s="93"/>
      <c r="C854" s="93"/>
      <c r="D854" s="93"/>
      <c r="E854" s="93"/>
      <c r="F854" s="93"/>
      <c r="G854" s="93"/>
      <c r="H854" s="93"/>
      <c r="I854" s="93"/>
      <c r="J854" s="93"/>
      <c r="K854" s="93"/>
      <c r="L854" s="93"/>
      <c r="M854" s="93"/>
      <c r="N854" s="93"/>
      <c r="O854" s="93" t="s">
        <v>444</v>
      </c>
      <c r="P854" s="93"/>
      <c r="Q854" s="91"/>
    </row>
    <row r="855" spans="2:18" ht="12.75">
      <c r="B855" s="32">
        <v>2</v>
      </c>
      <c r="C855" s="37">
        <v>273.15</v>
      </c>
      <c r="D855" s="34">
        <v>7</v>
      </c>
      <c r="E855" s="34"/>
      <c r="F855" s="34">
        <v>0.164</v>
      </c>
      <c r="K855" s="34" t="s">
        <v>426</v>
      </c>
      <c r="L855" s="34" t="s">
        <v>339</v>
      </c>
      <c r="M855" s="34" t="s">
        <v>341</v>
      </c>
      <c r="N855" s="34" t="s">
        <v>422</v>
      </c>
      <c r="O855" t="s">
        <v>400</v>
      </c>
      <c r="P855" s="210" t="s">
        <v>427</v>
      </c>
      <c r="R855" s="285">
        <v>12.86</v>
      </c>
    </row>
    <row r="856" spans="1:17" ht="12.75">
      <c r="A856" s="26"/>
      <c r="B856" s="10"/>
      <c r="C856" s="51">
        <v>298.65</v>
      </c>
      <c r="D856" s="7">
        <v>7</v>
      </c>
      <c r="E856" s="7"/>
      <c r="F856" s="7">
        <v>0.264</v>
      </c>
      <c r="G856" s="26"/>
      <c r="H856" s="26"/>
      <c r="I856" s="26"/>
      <c r="J856" s="26"/>
      <c r="K856" s="26"/>
      <c r="L856" s="7" t="s">
        <v>21</v>
      </c>
      <c r="M856" s="26"/>
      <c r="N856" s="7" t="s">
        <v>423</v>
      </c>
      <c r="O856" s="26"/>
      <c r="P856" s="26"/>
      <c r="Q856" s="31"/>
    </row>
    <row r="857" spans="1:17" ht="13.5" thickBot="1">
      <c r="A857" s="92"/>
      <c r="B857" s="40"/>
      <c r="C857" s="41">
        <v>310.15</v>
      </c>
      <c r="D857" s="42">
        <v>7</v>
      </c>
      <c r="E857" s="42"/>
      <c r="F857" s="42">
        <v>0.323</v>
      </c>
      <c r="G857" s="92"/>
      <c r="H857" s="92"/>
      <c r="I857" s="92"/>
      <c r="J857" s="92"/>
      <c r="K857" s="92"/>
      <c r="L857" s="92"/>
      <c r="M857" s="92"/>
      <c r="N857" s="92"/>
      <c r="O857" s="92"/>
      <c r="P857" s="92"/>
      <c r="Q857" s="56"/>
    </row>
    <row r="858" ht="13.5" thickTop="1"/>
    <row r="859" ht="12.75">
      <c r="A859" s="65">
        <v>30</v>
      </c>
    </row>
    <row r="860" spans="1:18" ht="12.75">
      <c r="A860" s="159" t="s">
        <v>476</v>
      </c>
      <c r="B860" s="32"/>
      <c r="C860" s="37"/>
      <c r="D860" s="34"/>
      <c r="E860" s="34"/>
      <c r="F860" s="34"/>
      <c r="G860" s="34"/>
      <c r="H860" s="34"/>
      <c r="I860" s="34"/>
      <c r="J860" s="34"/>
      <c r="K860" s="34"/>
      <c r="L860" s="34"/>
      <c r="Q860" s="34"/>
      <c r="R860"/>
    </row>
    <row r="861" spans="1:19" s="13" customFormat="1" ht="12.75">
      <c r="A861" s="9"/>
      <c r="B861" s="10" t="s">
        <v>6</v>
      </c>
      <c r="C861" s="11" t="s">
        <v>7</v>
      </c>
      <c r="D861" s="10" t="s">
        <v>8</v>
      </c>
      <c r="E861" s="10" t="s">
        <v>243</v>
      </c>
      <c r="F861" s="32" t="s">
        <v>244</v>
      </c>
      <c r="G861" s="10" t="s">
        <v>9</v>
      </c>
      <c r="H861" s="10" t="s">
        <v>10</v>
      </c>
      <c r="I861" s="10" t="s">
        <v>11</v>
      </c>
      <c r="J861" s="10" t="s">
        <v>12</v>
      </c>
      <c r="K861" s="10" t="s">
        <v>13</v>
      </c>
      <c r="L861" s="10" t="s">
        <v>17</v>
      </c>
      <c r="M861" s="10" t="s">
        <v>14</v>
      </c>
      <c r="N861" s="10" t="s">
        <v>18</v>
      </c>
      <c r="O861" s="53" t="s">
        <v>16</v>
      </c>
      <c r="P861" s="53" t="s">
        <v>15</v>
      </c>
      <c r="Q861" s="53" t="s">
        <v>44</v>
      </c>
      <c r="R861" s="32"/>
      <c r="S861" s="32"/>
    </row>
    <row r="862" spans="1:18" ht="12.75">
      <c r="A862" s="14"/>
      <c r="O862" s="36" t="s">
        <v>478</v>
      </c>
      <c r="P862" s="210" t="s">
        <v>156</v>
      </c>
      <c r="Q862" s="34">
        <v>7</v>
      </c>
      <c r="R862"/>
    </row>
    <row r="863" spans="1:17" s="26" customFormat="1" ht="12.75">
      <c r="A863" s="9"/>
      <c r="B863" s="32">
        <v>1</v>
      </c>
      <c r="C863" s="37">
        <v>311.15</v>
      </c>
      <c r="D863" s="34">
        <v>7</v>
      </c>
      <c r="E863" s="34">
        <v>0.25</v>
      </c>
      <c r="F863" s="289">
        <v>1.782051282051282</v>
      </c>
      <c r="G863" s="57">
        <v>0.00244671883338627</v>
      </c>
      <c r="H863" s="57">
        <v>0.227176196292879</v>
      </c>
      <c r="I863" s="34">
        <v>0</v>
      </c>
      <c r="J863" s="34">
        <v>0</v>
      </c>
      <c r="K863" s="290" t="s">
        <v>420</v>
      </c>
      <c r="L863" s="34" t="s">
        <v>339</v>
      </c>
      <c r="M863" s="34" t="s">
        <v>20</v>
      </c>
      <c r="N863" s="34" t="s">
        <v>477</v>
      </c>
      <c r="O863" t="s">
        <v>481</v>
      </c>
      <c r="Q863" s="7"/>
    </row>
    <row r="864" spans="1:18" ht="12.75">
      <c r="A864" s="14"/>
      <c r="B864" s="10"/>
      <c r="C864" s="37">
        <v>311.15</v>
      </c>
      <c r="D864" s="34">
        <v>7</v>
      </c>
      <c r="E864" s="34">
        <v>0.25</v>
      </c>
      <c r="F864" s="289">
        <v>1.8208955223880596</v>
      </c>
      <c r="G864" s="57">
        <v>0.00244739774130635</v>
      </c>
      <c r="H864" s="57">
        <v>0.227176267351317</v>
      </c>
      <c r="I864" s="34">
        <v>0</v>
      </c>
      <c r="J864" s="34">
        <v>0</v>
      </c>
      <c r="K864" s="7" t="s">
        <v>479</v>
      </c>
      <c r="L864" s="7" t="s">
        <v>21</v>
      </c>
      <c r="M864" s="26"/>
      <c r="N864" s="7" t="s">
        <v>480</v>
      </c>
      <c r="O864" s="26" t="s">
        <v>43</v>
      </c>
      <c r="P864" s="26"/>
      <c r="Q864" s="7"/>
      <c r="R864"/>
    </row>
    <row r="865" spans="1:18" ht="12.75">
      <c r="A865" s="14"/>
      <c r="B865" s="10"/>
      <c r="C865" s="37">
        <v>311.15</v>
      </c>
      <c r="D865" s="34">
        <v>7</v>
      </c>
      <c r="E865" s="34">
        <v>0.25</v>
      </c>
      <c r="F865" s="289">
        <v>1.8767123287671232</v>
      </c>
      <c r="G865" s="57">
        <v>0.00244688851122888</v>
      </c>
      <c r="H865" s="57">
        <v>0.227176214052532</v>
      </c>
      <c r="I865" s="34">
        <v>0</v>
      </c>
      <c r="J865" s="34">
        <v>0</v>
      </c>
      <c r="K865" s="7"/>
      <c r="L865" s="7"/>
      <c r="O865" s="26" t="s">
        <v>482</v>
      </c>
      <c r="P865" s="26"/>
      <c r="Q865" s="7"/>
      <c r="R865"/>
    </row>
    <row r="866" spans="1:18" ht="12.75">
      <c r="A866" s="14"/>
      <c r="B866" s="10"/>
      <c r="C866" s="58">
        <v>311.15</v>
      </c>
      <c r="D866" s="20">
        <v>7</v>
      </c>
      <c r="E866" s="20">
        <v>0.25</v>
      </c>
      <c r="F866" s="316">
        <v>1.8</v>
      </c>
      <c r="G866" s="73">
        <v>0.00244722796517967</v>
      </c>
      <c r="H866" s="73">
        <v>0.22717624958175</v>
      </c>
      <c r="I866" s="20">
        <v>0</v>
      </c>
      <c r="J866" s="20">
        <v>0</v>
      </c>
      <c r="K866" s="7"/>
      <c r="L866" s="7"/>
      <c r="O866" s="93" t="s">
        <v>485</v>
      </c>
      <c r="P866" s="93"/>
      <c r="Q866" s="7"/>
      <c r="R866"/>
    </row>
    <row r="867" spans="1:18" ht="12.75">
      <c r="A867" s="9"/>
      <c r="B867" s="21">
        <v>2</v>
      </c>
      <c r="C867" s="51">
        <v>298.15</v>
      </c>
      <c r="D867" s="7">
        <v>7.5</v>
      </c>
      <c r="E867" s="206">
        <v>0.07150206906239336</v>
      </c>
      <c r="F867" s="206">
        <v>1.4710144927536233</v>
      </c>
      <c r="G867" s="7">
        <v>0</v>
      </c>
      <c r="H867" s="57">
        <v>0</v>
      </c>
      <c r="I867" s="31">
        <v>0</v>
      </c>
      <c r="J867" s="31">
        <v>0</v>
      </c>
      <c r="K867" s="23" t="s">
        <v>483</v>
      </c>
      <c r="L867" s="23" t="s">
        <v>339</v>
      </c>
      <c r="M867" s="23" t="s">
        <v>341</v>
      </c>
      <c r="N867" s="23" t="s">
        <v>477</v>
      </c>
      <c r="O867" t="s">
        <v>85</v>
      </c>
      <c r="P867" s="211" t="s">
        <v>484</v>
      </c>
      <c r="Q867" s="7"/>
      <c r="R867"/>
    </row>
    <row r="868" spans="1:18" ht="12.75">
      <c r="A868" s="9"/>
      <c r="B868" s="10"/>
      <c r="C868" s="51">
        <v>298.15</v>
      </c>
      <c r="D868" s="7">
        <v>7.5</v>
      </c>
      <c r="E868" s="206">
        <v>0.07480827565535143</v>
      </c>
      <c r="F868" s="206">
        <v>1.5149253731343282</v>
      </c>
      <c r="G868" s="7">
        <v>0</v>
      </c>
      <c r="H868" s="57">
        <v>0</v>
      </c>
      <c r="I868" s="31">
        <v>0</v>
      </c>
      <c r="J868" s="31">
        <v>0</v>
      </c>
      <c r="K868" s="7" t="s">
        <v>56</v>
      </c>
      <c r="L868" s="7" t="s">
        <v>21</v>
      </c>
      <c r="M868" s="7"/>
      <c r="N868" s="7" t="s">
        <v>480</v>
      </c>
      <c r="O868" t="s">
        <v>86</v>
      </c>
      <c r="P868" s="211"/>
      <c r="Q868" s="7"/>
      <c r="R868"/>
    </row>
    <row r="869" spans="1:18" ht="12.75">
      <c r="A869" s="9"/>
      <c r="B869" s="10"/>
      <c r="C869" s="51">
        <v>298.15</v>
      </c>
      <c r="D869" s="7">
        <v>7.5</v>
      </c>
      <c r="E869" s="206">
        <v>0.07139000423725929</v>
      </c>
      <c r="F869" s="206">
        <v>1.553398058252427</v>
      </c>
      <c r="G869" s="7">
        <v>0</v>
      </c>
      <c r="H869" s="57">
        <v>0</v>
      </c>
      <c r="I869" s="31">
        <v>0</v>
      </c>
      <c r="J869" s="31">
        <v>0</v>
      </c>
      <c r="K869" s="7"/>
      <c r="L869" s="7"/>
      <c r="M869" s="7"/>
      <c r="N869" s="7"/>
      <c r="O869" t="s">
        <v>87</v>
      </c>
      <c r="P869" s="211"/>
      <c r="Q869" s="7"/>
      <c r="R869"/>
    </row>
    <row r="870" spans="1:18" ht="12.75">
      <c r="A870" s="9"/>
      <c r="B870" s="10"/>
      <c r="C870" s="51"/>
      <c r="D870" s="7"/>
      <c r="E870" s="7"/>
      <c r="G870" s="7"/>
      <c r="I870" s="26"/>
      <c r="J870" s="26"/>
      <c r="K870" s="7"/>
      <c r="L870" s="7"/>
      <c r="M870" s="7"/>
      <c r="N870" s="7"/>
      <c r="O870" t="s">
        <v>88</v>
      </c>
      <c r="P870" s="211"/>
      <c r="Q870" s="7"/>
      <c r="R870"/>
    </row>
    <row r="871" spans="1:18" ht="12.75">
      <c r="A871" s="9"/>
      <c r="B871" s="10"/>
      <c r="C871" s="51"/>
      <c r="D871" s="7"/>
      <c r="E871" s="7"/>
      <c r="F871" s="7"/>
      <c r="G871" s="7"/>
      <c r="H871" s="26"/>
      <c r="I871" s="7"/>
      <c r="J871" s="26"/>
      <c r="K871" s="7"/>
      <c r="L871" s="7"/>
      <c r="M871" s="26"/>
      <c r="N871" s="7"/>
      <c r="O871" s="26" t="s">
        <v>89</v>
      </c>
      <c r="P871" s="26"/>
      <c r="Q871" s="7"/>
      <c r="R871"/>
    </row>
    <row r="872" spans="1:17" ht="13.5" thickBot="1">
      <c r="A872" s="92"/>
      <c r="B872" s="92"/>
      <c r="C872" s="92"/>
      <c r="D872" s="92"/>
      <c r="E872" s="92"/>
      <c r="F872" s="92"/>
      <c r="G872" s="92"/>
      <c r="H872" s="92"/>
      <c r="I872" s="92"/>
      <c r="J872" s="92"/>
      <c r="K872" s="92"/>
      <c r="L872" s="92"/>
      <c r="M872" s="92"/>
      <c r="N872" s="92"/>
      <c r="O872" s="92" t="s">
        <v>319</v>
      </c>
      <c r="P872" s="92"/>
      <c r="Q872" s="56"/>
    </row>
    <row r="873" ht="13.5" thickTop="1"/>
    <row r="874" spans="1:18" ht="12.75">
      <c r="A874" s="65">
        <v>31</v>
      </c>
      <c r="Q874" s="34"/>
      <c r="R874"/>
    </row>
    <row r="875" spans="1:18" ht="12.75">
      <c r="A875" s="291" t="s">
        <v>35</v>
      </c>
      <c r="B875" s="32"/>
      <c r="C875" s="37"/>
      <c r="D875" s="34"/>
      <c r="E875" s="34"/>
      <c r="F875" s="34"/>
      <c r="G875" s="34"/>
      <c r="I875" s="34"/>
      <c r="K875" s="34"/>
      <c r="L875" s="34"/>
      <c r="M875" s="34"/>
      <c r="N875" s="34"/>
      <c r="P875" s="34"/>
      <c r="Q875" s="34"/>
      <c r="R875"/>
    </row>
    <row r="876" spans="1:19" s="13" customFormat="1" ht="12.75">
      <c r="A876" s="9"/>
      <c r="B876" s="10" t="s">
        <v>6</v>
      </c>
      <c r="C876" s="11" t="s">
        <v>7</v>
      </c>
      <c r="D876" s="10" t="s">
        <v>8</v>
      </c>
      <c r="E876" s="10" t="s">
        <v>243</v>
      </c>
      <c r="F876" s="32" t="s">
        <v>244</v>
      </c>
      <c r="G876" s="10" t="s">
        <v>9</v>
      </c>
      <c r="H876" s="10" t="s">
        <v>10</v>
      </c>
      <c r="I876" s="10" t="s">
        <v>11</v>
      </c>
      <c r="J876" s="10" t="s">
        <v>12</v>
      </c>
      <c r="K876" s="10" t="s">
        <v>13</v>
      </c>
      <c r="L876" s="10" t="s">
        <v>17</v>
      </c>
      <c r="M876" s="10" t="s">
        <v>14</v>
      </c>
      <c r="N876" s="10" t="s">
        <v>18</v>
      </c>
      <c r="O876" s="53" t="s">
        <v>16</v>
      </c>
      <c r="P876" s="53" t="s">
        <v>15</v>
      </c>
      <c r="Q876" s="53" t="s">
        <v>44</v>
      </c>
      <c r="R876" s="32"/>
      <c r="S876" s="32"/>
    </row>
    <row r="877" spans="1:18" ht="12.75">
      <c r="A877" s="47"/>
      <c r="B877" s="10">
        <v>1</v>
      </c>
      <c r="C877" s="51">
        <v>311.15</v>
      </c>
      <c r="D877" s="7">
        <v>7</v>
      </c>
      <c r="E877" s="7">
        <v>0.25</v>
      </c>
      <c r="F877" s="293">
        <v>0.7285003553660271</v>
      </c>
      <c r="G877" s="76">
        <v>0.00244815000116475</v>
      </c>
      <c r="H877" s="276">
        <v>0.227176346084879</v>
      </c>
      <c r="I877" s="7">
        <v>0</v>
      </c>
      <c r="J877" s="34">
        <v>0</v>
      </c>
      <c r="K877" s="210" t="s">
        <v>420</v>
      </c>
      <c r="L877" s="7" t="s">
        <v>487</v>
      </c>
      <c r="M877" s="7" t="s">
        <v>20</v>
      </c>
      <c r="N877" s="7" t="s">
        <v>488</v>
      </c>
      <c r="O877" s="36" t="s">
        <v>359</v>
      </c>
      <c r="P877" s="210" t="s">
        <v>156</v>
      </c>
      <c r="Q877" s="34">
        <v>7</v>
      </c>
      <c r="R877"/>
    </row>
    <row r="878" spans="1:17" s="26" customFormat="1" ht="12.75">
      <c r="A878" s="47"/>
      <c r="B878" s="10"/>
      <c r="C878" s="51">
        <v>311.15</v>
      </c>
      <c r="D878" s="7">
        <v>7</v>
      </c>
      <c r="E878" s="7">
        <v>0.25</v>
      </c>
      <c r="F878" s="293">
        <v>0.3922743922743923</v>
      </c>
      <c r="G878" s="76">
        <v>0.00244824050062286</v>
      </c>
      <c r="H878" s="295">
        <v>0.227373056479386</v>
      </c>
      <c r="I878" s="7">
        <v>0</v>
      </c>
      <c r="J878" s="34">
        <v>0</v>
      </c>
      <c r="K878" s="7" t="s">
        <v>36</v>
      </c>
      <c r="L878" s="7" t="s">
        <v>21</v>
      </c>
      <c r="M878" s="7"/>
      <c r="N878" s="7"/>
      <c r="O878" t="s">
        <v>30</v>
      </c>
      <c r="P878" s="7"/>
      <c r="Q878" s="7"/>
    </row>
    <row r="879" spans="1:18" ht="12.75">
      <c r="A879" s="47"/>
      <c r="B879" s="10"/>
      <c r="C879" s="51">
        <v>311.15</v>
      </c>
      <c r="D879" s="7">
        <v>7</v>
      </c>
      <c r="E879" s="7">
        <v>0.25</v>
      </c>
      <c r="F879" s="293">
        <v>0.3527336860670194</v>
      </c>
      <c r="G879" s="76">
        <v>0.00244814667738361</v>
      </c>
      <c r="H879" s="295">
        <v>0.227274696016367</v>
      </c>
      <c r="I879" s="7">
        <v>0</v>
      </c>
      <c r="J879" s="7">
        <v>0</v>
      </c>
      <c r="K879" s="7"/>
      <c r="L879" s="7"/>
      <c r="M879" s="7"/>
      <c r="N879" s="7"/>
      <c r="O879" s="26" t="s">
        <v>473</v>
      </c>
      <c r="P879" s="7"/>
      <c r="Q879" s="7"/>
      <c r="R879"/>
    </row>
    <row r="880" spans="1:18" ht="12.75">
      <c r="A880" s="47"/>
      <c r="B880" s="18"/>
      <c r="C880" s="58">
        <v>311.15</v>
      </c>
      <c r="D880" s="20">
        <v>7</v>
      </c>
      <c r="E880" s="20">
        <v>0.25</v>
      </c>
      <c r="F880" s="81">
        <v>0.44904777814901436</v>
      </c>
      <c r="G880" s="73">
        <v>0.00244831664556154</v>
      </c>
      <c r="H880" s="319">
        <v>0.227274713809184</v>
      </c>
      <c r="I880" s="20">
        <v>0</v>
      </c>
      <c r="J880" s="20">
        <v>0</v>
      </c>
      <c r="K880" s="20"/>
      <c r="L880" s="20"/>
      <c r="M880" s="20"/>
      <c r="N880" s="20"/>
      <c r="O880" s="93" t="s">
        <v>31</v>
      </c>
      <c r="P880" s="20"/>
      <c r="Q880" s="7"/>
      <c r="R880"/>
    </row>
    <row r="881" spans="1:18" ht="12.75">
      <c r="A881" s="47"/>
      <c r="B881" s="10">
        <v>2</v>
      </c>
      <c r="C881" s="37">
        <v>298.15</v>
      </c>
      <c r="D881" s="34">
        <v>7.6</v>
      </c>
      <c r="E881" s="182">
        <v>0.0262</v>
      </c>
      <c r="F881" s="310">
        <v>0.845088</v>
      </c>
      <c r="G881" s="313">
        <v>0.0009549</v>
      </c>
      <c r="H881" s="132">
        <v>0</v>
      </c>
      <c r="I881" s="7">
        <v>0</v>
      </c>
      <c r="J881" s="31">
        <v>0</v>
      </c>
      <c r="K881" s="34" t="s">
        <v>37</v>
      </c>
      <c r="L881" s="34" t="s">
        <v>487</v>
      </c>
      <c r="M881" s="34" t="s">
        <v>341</v>
      </c>
      <c r="N881" s="7" t="s">
        <v>488</v>
      </c>
      <c r="O881" s="30" t="s">
        <v>323</v>
      </c>
      <c r="P881" s="210" t="s">
        <v>34</v>
      </c>
      <c r="Q881" s="34"/>
      <c r="R881"/>
    </row>
    <row r="882" spans="1:18" ht="12.75">
      <c r="A882" s="47"/>
      <c r="B882" s="10"/>
      <c r="C882" s="37">
        <v>298.15</v>
      </c>
      <c r="D882" s="34">
        <v>7.6</v>
      </c>
      <c r="E882" s="310">
        <v>0.026</v>
      </c>
      <c r="F882" s="310">
        <v>0.8474576271186441</v>
      </c>
      <c r="G882" s="182">
        <v>0.001</v>
      </c>
      <c r="H882" s="132">
        <v>0</v>
      </c>
      <c r="I882" s="7">
        <v>0</v>
      </c>
      <c r="J882" s="31">
        <v>0</v>
      </c>
      <c r="K882" s="34" t="s">
        <v>421</v>
      </c>
      <c r="L882" s="34" t="s">
        <v>21</v>
      </c>
      <c r="M882" s="34"/>
      <c r="N882" s="7"/>
      <c r="O882" s="312" t="s">
        <v>321</v>
      </c>
      <c r="P882" s="210"/>
      <c r="Q882" s="34"/>
      <c r="R882"/>
    </row>
    <row r="883" spans="1:18" ht="12.75">
      <c r="A883" s="47"/>
      <c r="B883" s="10"/>
      <c r="C883" s="37">
        <v>298.15</v>
      </c>
      <c r="D883" s="34">
        <v>7.6</v>
      </c>
      <c r="E883" s="310">
        <v>0.0277</v>
      </c>
      <c r="F883" s="310">
        <v>1.04</v>
      </c>
      <c r="G883" s="182">
        <v>0.001</v>
      </c>
      <c r="H883" s="132">
        <v>0</v>
      </c>
      <c r="I883" s="7">
        <v>0</v>
      </c>
      <c r="J883" s="31">
        <v>0</v>
      </c>
      <c r="K883" s="34"/>
      <c r="L883" s="34"/>
      <c r="M883" s="34"/>
      <c r="N883" s="7"/>
      <c r="O883" s="312" t="s">
        <v>324</v>
      </c>
      <c r="P883" s="210"/>
      <c r="Q883" s="34"/>
      <c r="R883"/>
    </row>
    <row r="884" spans="1:18" ht="13.5" thickBot="1">
      <c r="A884" s="292"/>
      <c r="B884" s="40"/>
      <c r="C884" s="41"/>
      <c r="D884" s="42"/>
      <c r="E884" s="42"/>
      <c r="F884" s="294"/>
      <c r="G884" s="42"/>
      <c r="H884" s="92"/>
      <c r="I884" s="42"/>
      <c r="J884" s="92"/>
      <c r="K884" s="42"/>
      <c r="L884" s="42"/>
      <c r="M884" s="42"/>
      <c r="N884" s="42"/>
      <c r="O884" s="314" t="s">
        <v>325</v>
      </c>
      <c r="P884" s="42"/>
      <c r="Q884" s="42"/>
      <c r="R884"/>
    </row>
    <row r="885" spans="1:18" ht="13.5" thickTop="1">
      <c r="A885" s="47"/>
      <c r="B885" s="10"/>
      <c r="C885" s="51"/>
      <c r="D885" s="7"/>
      <c r="E885" s="7"/>
      <c r="F885" s="293"/>
      <c r="G885" s="7"/>
      <c r="I885" s="7"/>
      <c r="K885" s="7"/>
      <c r="L885" s="7"/>
      <c r="M885" s="7"/>
      <c r="N885" s="7"/>
      <c r="P885" s="7"/>
      <c r="Q885" s="34"/>
      <c r="R885"/>
    </row>
    <row r="886" spans="1:18" ht="12.75">
      <c r="A886" s="309">
        <v>32</v>
      </c>
      <c r="B886" s="10"/>
      <c r="C886" s="51"/>
      <c r="D886" s="7"/>
      <c r="E886" s="7"/>
      <c r="F886" s="293"/>
      <c r="G886" s="7"/>
      <c r="I886" s="7"/>
      <c r="K886" s="7"/>
      <c r="L886" s="7"/>
      <c r="M886" s="7"/>
      <c r="N886" s="7"/>
      <c r="P886" s="7"/>
      <c r="Q886" s="34"/>
      <c r="R886"/>
    </row>
    <row r="887" spans="1:18" ht="12.75">
      <c r="A887" s="291" t="s">
        <v>38</v>
      </c>
      <c r="B887" s="32"/>
      <c r="C887" s="37"/>
      <c r="D887" s="34"/>
      <c r="E887" s="34"/>
      <c r="F887" s="79"/>
      <c r="G887" s="34"/>
      <c r="I887" s="34"/>
      <c r="K887" s="34"/>
      <c r="L887" s="34"/>
      <c r="M887" s="34"/>
      <c r="N887" s="34"/>
      <c r="P887" s="34"/>
      <c r="Q887" s="34"/>
      <c r="R887"/>
    </row>
    <row r="888" spans="1:19" s="13" customFormat="1" ht="12.75">
      <c r="A888" s="9"/>
      <c r="B888" s="10" t="s">
        <v>6</v>
      </c>
      <c r="C888" s="11" t="s">
        <v>7</v>
      </c>
      <c r="D888" s="10" t="s">
        <v>8</v>
      </c>
      <c r="E888" s="10" t="s">
        <v>243</v>
      </c>
      <c r="F888" s="32" t="s">
        <v>244</v>
      </c>
      <c r="G888" s="10" t="s">
        <v>9</v>
      </c>
      <c r="H888" s="10" t="s">
        <v>10</v>
      </c>
      <c r="I888" s="10" t="s">
        <v>11</v>
      </c>
      <c r="J888" s="10" t="s">
        <v>12</v>
      </c>
      <c r="K888" s="10" t="s">
        <v>13</v>
      </c>
      <c r="L888" s="10" t="s">
        <v>17</v>
      </c>
      <c r="M888" s="10" t="s">
        <v>14</v>
      </c>
      <c r="N888" s="10" t="s">
        <v>18</v>
      </c>
      <c r="O888" s="53" t="s">
        <v>16</v>
      </c>
      <c r="P888" s="53" t="s">
        <v>15</v>
      </c>
      <c r="Q888" s="53" t="s">
        <v>44</v>
      </c>
      <c r="R888" s="32"/>
      <c r="S888" s="32"/>
    </row>
    <row r="889" spans="1:18" ht="12.75">
      <c r="A889" s="47"/>
      <c r="B889" s="10">
        <v>1</v>
      </c>
      <c r="C889" s="51">
        <v>311.15</v>
      </c>
      <c r="D889" s="7">
        <v>7</v>
      </c>
      <c r="E889" s="7">
        <v>0.25</v>
      </c>
      <c r="F889" s="293">
        <v>0.4022988505747126</v>
      </c>
      <c r="G889" s="57">
        <v>0.00244859626336611</v>
      </c>
      <c r="H889" s="57">
        <v>0.227176392790745</v>
      </c>
      <c r="I889" s="7">
        <v>0</v>
      </c>
      <c r="J889" s="34">
        <v>0</v>
      </c>
      <c r="K889" s="210" t="s">
        <v>420</v>
      </c>
      <c r="L889" s="7" t="s">
        <v>487</v>
      </c>
      <c r="M889" s="7" t="s">
        <v>20</v>
      </c>
      <c r="N889" s="7" t="s">
        <v>39</v>
      </c>
      <c r="O889" s="36" t="s">
        <v>32</v>
      </c>
      <c r="P889" s="210" t="s">
        <v>156</v>
      </c>
      <c r="Q889" s="34">
        <v>4</v>
      </c>
      <c r="R889"/>
    </row>
    <row r="890" spans="1:17" s="26" customFormat="1" ht="12.75">
      <c r="A890" s="47"/>
      <c r="B890" s="10"/>
      <c r="C890" s="51">
        <v>311.15</v>
      </c>
      <c r="D890" s="7">
        <v>7</v>
      </c>
      <c r="E890" s="7">
        <v>0.25</v>
      </c>
      <c r="F890" s="293">
        <v>0.40413318025258327</v>
      </c>
      <c r="G890" s="76">
        <v>0.00244475367686229</v>
      </c>
      <c r="H890" s="76">
        <v>0.227372691363113</v>
      </c>
      <c r="I890" s="7">
        <v>0</v>
      </c>
      <c r="J890" s="7">
        <v>0</v>
      </c>
      <c r="K890" s="7" t="s">
        <v>36</v>
      </c>
      <c r="L890" s="7" t="s">
        <v>21</v>
      </c>
      <c r="M890" s="7"/>
      <c r="N890" s="7"/>
      <c r="O890" s="26" t="s">
        <v>330</v>
      </c>
      <c r="P890" s="7"/>
      <c r="Q890" s="7"/>
    </row>
    <row r="891" spans="1:17" s="26" customFormat="1" ht="12.75">
      <c r="A891" s="47"/>
      <c r="B891" s="10"/>
      <c r="C891" s="51">
        <v>311.15</v>
      </c>
      <c r="D891" s="7">
        <v>7</v>
      </c>
      <c r="E891" s="7">
        <v>0.25</v>
      </c>
      <c r="F891" s="293">
        <v>0.3597633136094675</v>
      </c>
      <c r="G891" s="76">
        <v>0.00244548253615301</v>
      </c>
      <c r="H891" s="76">
        <v>0.227274417109243</v>
      </c>
      <c r="I891" s="7">
        <v>0</v>
      </c>
      <c r="J891" s="7">
        <v>0</v>
      </c>
      <c r="K891" s="7"/>
      <c r="L891" s="7"/>
      <c r="M891" s="7"/>
      <c r="N891" s="7"/>
      <c r="O891" s="26" t="s">
        <v>473</v>
      </c>
      <c r="P891" s="7"/>
      <c r="Q891" s="7"/>
    </row>
    <row r="892" spans="1:17" s="26" customFormat="1" ht="12.75">
      <c r="A892" s="47"/>
      <c r="B892" s="18"/>
      <c r="C892" s="58">
        <v>311.15</v>
      </c>
      <c r="D892" s="20">
        <v>7</v>
      </c>
      <c r="E892" s="20">
        <v>0.25</v>
      </c>
      <c r="F892" s="81">
        <v>0.34059233449477355</v>
      </c>
      <c r="G892" s="73">
        <v>0.00244631706229455</v>
      </c>
      <c r="H892" s="73">
        <v>0.227274504478498</v>
      </c>
      <c r="I892" s="20">
        <v>0</v>
      </c>
      <c r="J892" s="20">
        <v>0</v>
      </c>
      <c r="K892" s="20"/>
      <c r="L892" s="20"/>
      <c r="M892" s="20"/>
      <c r="N892" s="20"/>
      <c r="O892" s="93" t="s">
        <v>331</v>
      </c>
      <c r="P892" s="20"/>
      <c r="Q892" s="20"/>
    </row>
    <row r="893" spans="1:17" s="26" customFormat="1" ht="12.75">
      <c r="A893" s="47"/>
      <c r="B893" s="10">
        <v>2</v>
      </c>
      <c r="C893" s="51">
        <v>310.15</v>
      </c>
      <c r="D893" s="7">
        <v>7.4</v>
      </c>
      <c r="E893" s="206">
        <v>0.057</v>
      </c>
      <c r="F893" s="315">
        <v>0.527202</v>
      </c>
      <c r="G893" s="7">
        <v>0</v>
      </c>
      <c r="H893" s="132">
        <v>0</v>
      </c>
      <c r="I893" s="7">
        <v>0</v>
      </c>
      <c r="J893" s="31">
        <v>0</v>
      </c>
      <c r="K893" s="7" t="s">
        <v>40</v>
      </c>
      <c r="L893" s="7" t="s">
        <v>152</v>
      </c>
      <c r="M893" s="7" t="s">
        <v>341</v>
      </c>
      <c r="N893" s="7" t="s">
        <v>39</v>
      </c>
      <c r="O893" t="s">
        <v>326</v>
      </c>
      <c r="P893" s="211" t="s">
        <v>41</v>
      </c>
      <c r="Q893" s="7"/>
    </row>
    <row r="894" ht="12.75">
      <c r="O894" s="13" t="s">
        <v>327</v>
      </c>
    </row>
    <row r="895" spans="1:18" ht="12.75">
      <c r="A895" s="26"/>
      <c r="B895" s="26"/>
      <c r="C895" s="26"/>
      <c r="D895" s="26"/>
      <c r="E895" s="26"/>
      <c r="F895" s="26"/>
      <c r="G895" s="26"/>
      <c r="H895" s="26"/>
      <c r="I895" s="26"/>
      <c r="J895" s="26"/>
      <c r="K895" s="26"/>
      <c r="L895" s="26"/>
      <c r="M895" s="26"/>
      <c r="N895" s="26"/>
      <c r="O895" s="26" t="s">
        <v>328</v>
      </c>
      <c r="P895" s="26"/>
      <c r="Q895" s="7"/>
      <c r="R895"/>
    </row>
    <row r="896" spans="1:18" ht="13.5" thickBot="1">
      <c r="A896" s="92"/>
      <c r="B896" s="92"/>
      <c r="C896" s="92"/>
      <c r="D896" s="92"/>
      <c r="E896" s="92"/>
      <c r="F896" s="92"/>
      <c r="G896" s="92"/>
      <c r="H896" s="92"/>
      <c r="I896" s="92"/>
      <c r="J896" s="92"/>
      <c r="K896" s="92"/>
      <c r="L896" s="92"/>
      <c r="M896" s="92"/>
      <c r="N896" s="92"/>
      <c r="O896" s="92" t="s">
        <v>329</v>
      </c>
      <c r="P896" s="92"/>
      <c r="Q896" s="42"/>
      <c r="R896"/>
    </row>
    <row r="897" ht="13.5" thickTop="1"/>
    <row r="898" ht="12.75">
      <c r="A898" s="65">
        <v>33</v>
      </c>
    </row>
    <row r="899" spans="1:18" ht="12.75">
      <c r="A899" s="291" t="s">
        <v>486</v>
      </c>
      <c r="B899" s="32"/>
      <c r="C899" s="37"/>
      <c r="D899" s="34"/>
      <c r="E899" s="34"/>
      <c r="F899" s="34"/>
      <c r="G899" s="34"/>
      <c r="H899" s="34"/>
      <c r="I899" s="34"/>
      <c r="J899" s="34"/>
      <c r="K899" s="34"/>
      <c r="L899" s="34"/>
      <c r="Q899" s="34"/>
      <c r="R899"/>
    </row>
    <row r="900" spans="1:19" s="13" customFormat="1" ht="12.75">
      <c r="A900" s="9"/>
      <c r="B900" s="10" t="s">
        <v>6</v>
      </c>
      <c r="C900" s="11" t="s">
        <v>7</v>
      </c>
      <c r="D900" s="10" t="s">
        <v>8</v>
      </c>
      <c r="E900" s="10" t="s">
        <v>243</v>
      </c>
      <c r="F900" s="32" t="s">
        <v>244</v>
      </c>
      <c r="G900" s="10" t="s">
        <v>9</v>
      </c>
      <c r="H900" s="10" t="s">
        <v>10</v>
      </c>
      <c r="I900" s="10" t="s">
        <v>11</v>
      </c>
      <c r="J900" s="10" t="s">
        <v>12</v>
      </c>
      <c r="K900" s="10" t="s">
        <v>13</v>
      </c>
      <c r="L900" s="10" t="s">
        <v>17</v>
      </c>
      <c r="M900" s="10" t="s">
        <v>14</v>
      </c>
      <c r="N900" s="10" t="s">
        <v>18</v>
      </c>
      <c r="O900" s="53" t="s">
        <v>16</v>
      </c>
      <c r="P900" s="53" t="s">
        <v>15</v>
      </c>
      <c r="Q900" s="53" t="s">
        <v>44</v>
      </c>
      <c r="R900" s="32"/>
      <c r="S900" s="32"/>
    </row>
    <row r="901" spans="1:18" ht="12.75">
      <c r="A901" s="47"/>
      <c r="B901" s="10">
        <v>1</v>
      </c>
      <c r="C901" s="51">
        <v>311.15</v>
      </c>
      <c r="D901" s="7">
        <v>7</v>
      </c>
      <c r="E901" s="7">
        <v>0.25</v>
      </c>
      <c r="F901" s="280">
        <v>0.036248561565017254</v>
      </c>
      <c r="G901" s="57">
        <v>0.00243561675133781</v>
      </c>
      <c r="H901" s="57">
        <v>0.227175034003324</v>
      </c>
      <c r="I901" s="7">
        <v>0</v>
      </c>
      <c r="J901" s="34">
        <v>0</v>
      </c>
      <c r="K901" s="210" t="s">
        <v>420</v>
      </c>
      <c r="L901" s="7" t="s">
        <v>487</v>
      </c>
      <c r="M901" s="7" t="s">
        <v>20</v>
      </c>
      <c r="N901" s="7" t="s">
        <v>488</v>
      </c>
      <c r="O901" s="36" t="s">
        <v>356</v>
      </c>
      <c r="P901" s="210" t="s">
        <v>156</v>
      </c>
      <c r="Q901" s="34">
        <v>4</v>
      </c>
      <c r="R901"/>
    </row>
    <row r="902" spans="1:17" s="26" customFormat="1" ht="12.75">
      <c r="A902" s="47"/>
      <c r="B902" s="10"/>
      <c r="C902" s="51">
        <v>311.15</v>
      </c>
      <c r="D902" s="7">
        <v>7</v>
      </c>
      <c r="E902" s="7">
        <v>0.25</v>
      </c>
      <c r="F902" s="280">
        <v>0.030555555555555555</v>
      </c>
      <c r="G902" s="57">
        <v>0.00243161925377952</v>
      </c>
      <c r="H902" s="57">
        <v>0.227371315546722</v>
      </c>
      <c r="I902" s="7">
        <v>0</v>
      </c>
      <c r="J902" s="34">
        <v>0</v>
      </c>
      <c r="K902" s="7" t="s">
        <v>122</v>
      </c>
      <c r="L902" s="7" t="s">
        <v>21</v>
      </c>
      <c r="M902" s="7"/>
      <c r="N902" s="7"/>
      <c r="O902" t="s">
        <v>357</v>
      </c>
      <c r="P902" s="7"/>
      <c r="Q902" s="7"/>
    </row>
    <row r="903" spans="1:18" ht="12.75">
      <c r="A903" s="47"/>
      <c r="B903" s="10"/>
      <c r="C903" s="51">
        <v>311.15</v>
      </c>
      <c r="D903" s="7">
        <v>7</v>
      </c>
      <c r="E903" s="7">
        <v>0.25</v>
      </c>
      <c r="F903" s="317">
        <v>0.035117056856187295</v>
      </c>
      <c r="G903" s="76">
        <v>0.00243323582368163</v>
      </c>
      <c r="H903" s="76">
        <v>0.227273134616479</v>
      </c>
      <c r="I903" s="7">
        <v>0</v>
      </c>
      <c r="J903" s="7">
        <v>0</v>
      </c>
      <c r="K903" s="7"/>
      <c r="L903" s="7"/>
      <c r="M903" s="7"/>
      <c r="N903" s="7"/>
      <c r="O903" s="26" t="s">
        <v>473</v>
      </c>
      <c r="P903" s="7"/>
      <c r="Q903" s="7"/>
      <c r="R903"/>
    </row>
    <row r="904" spans="1:18" ht="12.75">
      <c r="A904" s="47"/>
      <c r="B904" s="18"/>
      <c r="C904" s="58">
        <v>311.15</v>
      </c>
      <c r="D904" s="20">
        <v>7</v>
      </c>
      <c r="E904" s="20">
        <v>0.25</v>
      </c>
      <c r="F904" s="318">
        <v>0.03344481605351171</v>
      </c>
      <c r="G904" s="73">
        <v>0.00243325980437384</v>
      </c>
      <c r="H904" s="73">
        <v>0.227273137128402</v>
      </c>
      <c r="I904" s="20">
        <v>0</v>
      </c>
      <c r="J904" s="20">
        <v>0</v>
      </c>
      <c r="K904" s="20"/>
      <c r="L904" s="20"/>
      <c r="M904" s="20"/>
      <c r="N904" s="20"/>
      <c r="O904" s="93" t="s">
        <v>358</v>
      </c>
      <c r="P904" s="20"/>
      <c r="Q904" s="20"/>
      <c r="R904"/>
    </row>
    <row r="905" spans="1:18" ht="12.75">
      <c r="A905" s="47"/>
      <c r="B905" s="10">
        <v>2</v>
      </c>
      <c r="C905" s="37">
        <v>298.15</v>
      </c>
      <c r="D905" s="34">
        <v>7.6</v>
      </c>
      <c r="E905" s="310">
        <v>0.0269</v>
      </c>
      <c r="F905" s="46">
        <v>0.084</v>
      </c>
      <c r="G905" s="182">
        <v>0.001</v>
      </c>
      <c r="H905" s="57">
        <v>0</v>
      </c>
      <c r="I905" s="34">
        <v>0</v>
      </c>
      <c r="J905" s="34">
        <v>0</v>
      </c>
      <c r="K905" s="34" t="s">
        <v>33</v>
      </c>
      <c r="L905" s="34" t="s">
        <v>487</v>
      </c>
      <c r="M905" s="34" t="s">
        <v>341</v>
      </c>
      <c r="N905" s="7" t="s">
        <v>488</v>
      </c>
      <c r="O905" s="311" t="s">
        <v>320</v>
      </c>
      <c r="P905" s="210" t="s">
        <v>34</v>
      </c>
      <c r="Q905" s="34"/>
      <c r="R905"/>
    </row>
    <row r="906" spans="1:18" ht="12.75">
      <c r="A906" s="47"/>
      <c r="B906" s="10"/>
      <c r="C906" s="37"/>
      <c r="D906" s="34"/>
      <c r="E906" s="34"/>
      <c r="F906" s="46"/>
      <c r="G906" s="34"/>
      <c r="I906" s="34"/>
      <c r="K906" s="127" t="s">
        <v>346</v>
      </c>
      <c r="L906" s="34" t="s">
        <v>21</v>
      </c>
      <c r="M906" s="34"/>
      <c r="N906" s="7"/>
      <c r="O906" s="312" t="s">
        <v>321</v>
      </c>
      <c r="P906" s="210"/>
      <c r="Q906" s="34"/>
      <c r="R906"/>
    </row>
    <row r="907" spans="1:18" ht="12.75">
      <c r="A907" s="47"/>
      <c r="B907" s="10"/>
      <c r="C907" s="37"/>
      <c r="D907" s="34"/>
      <c r="E907" s="34"/>
      <c r="F907" s="46"/>
      <c r="G907" s="34"/>
      <c r="I907" s="34"/>
      <c r="K907" s="34"/>
      <c r="L907" s="34"/>
      <c r="M907" s="34"/>
      <c r="N907" s="7"/>
      <c r="O907" s="312" t="s">
        <v>322</v>
      </c>
      <c r="P907" s="210"/>
      <c r="Q907" s="34"/>
      <c r="R907"/>
    </row>
    <row r="908" spans="1:18" ht="13.5" thickBot="1">
      <c r="A908" s="292"/>
      <c r="B908" s="40"/>
      <c r="C908" s="41"/>
      <c r="D908" s="42"/>
      <c r="E908" s="42"/>
      <c r="F908" s="42"/>
      <c r="G908" s="42"/>
      <c r="H908" s="92"/>
      <c r="I908" s="42"/>
      <c r="J908" s="92"/>
      <c r="K908" s="138"/>
      <c r="L908" s="42"/>
      <c r="M908" s="42"/>
      <c r="N908" s="42"/>
      <c r="O908" s="92"/>
      <c r="P908" s="42"/>
      <c r="Q908" s="42"/>
      <c r="R908"/>
    </row>
    <row r="909" spans="17:18" ht="13.5" thickTop="1">
      <c r="Q909" s="34"/>
      <c r="R909"/>
    </row>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Medical College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2009-03-16T21:27:16Z</dcterms:created>
  <dcterms:modified xsi:type="dcterms:W3CDTF">2011-01-04T18:03:02Z</dcterms:modified>
  <cp:category/>
  <cp:version/>
  <cp:contentType/>
  <cp:contentStatus/>
</cp:coreProperties>
</file>